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O284" i="1" l="1"/>
  <c r="MO272" i="1"/>
  <c r="MO278" i="1"/>
  <c r="MO276" i="1"/>
  <c r="MO290" i="1"/>
  <c r="MO288" i="1"/>
  <c r="MO270" i="1"/>
  <c r="MO280" i="1"/>
  <c r="MO244" i="1"/>
  <c r="MO262" i="1"/>
  <c r="MO252" i="1"/>
  <c r="MO238" i="1"/>
  <c r="MO260" i="1"/>
  <c r="MO256" i="1"/>
  <c r="MO286" i="1"/>
  <c r="MO274" i="1"/>
  <c r="MO268" i="1"/>
  <c r="MO250" i="1"/>
  <c r="MO282" i="1"/>
  <c r="MO246" i="1"/>
  <c r="MO254" i="1"/>
  <c r="MO248" i="1"/>
  <c r="MO266" i="1"/>
  <c r="MO264" i="1"/>
  <c r="MO258" i="1"/>
  <c r="MO236" i="1"/>
  <c r="MO242" i="1"/>
  <c r="MO240" i="1"/>
  <c r="MO205" i="1"/>
  <c r="MO193" i="1"/>
  <c r="MO203" i="1"/>
  <c r="MO191" i="1"/>
  <c r="MO195" i="1"/>
  <c r="MO197" i="1"/>
  <c r="MO199" i="1"/>
  <c r="MO201" i="1"/>
  <c r="MO189" i="1"/>
  <c r="MO185" i="1"/>
  <c r="MO181" i="1"/>
  <c r="MO183" i="1"/>
  <c r="MO187" i="1"/>
  <c r="MO177" i="1"/>
  <c r="MO167" i="1"/>
  <c r="MO169" i="1"/>
  <c r="MO173" i="1"/>
  <c r="MO175" i="1"/>
  <c r="MO179" i="1"/>
  <c r="MO171" i="1"/>
  <c r="MO161" i="1"/>
  <c r="MO159" i="1"/>
  <c r="MO163" i="1"/>
  <c r="MO165" i="1"/>
  <c r="MO157" i="1"/>
  <c r="MO155" i="1"/>
  <c r="MO153" i="1"/>
  <c r="MO151" i="1"/>
  <c r="MO114" i="1"/>
  <c r="MO116" i="1"/>
  <c r="MO110" i="1"/>
  <c r="MO120" i="1"/>
  <c r="MO112" i="1"/>
  <c r="MO118" i="1"/>
  <c r="MO108" i="1"/>
  <c r="MO104" i="1"/>
  <c r="MO90" i="1"/>
  <c r="MO98" i="1"/>
  <c r="MO102" i="1"/>
  <c r="MO96" i="1"/>
  <c r="MO100" i="1"/>
  <c r="MO106" i="1"/>
  <c r="MO92" i="1"/>
  <c r="MO94" i="1"/>
  <c r="MO82" i="1"/>
  <c r="MO88" i="1"/>
  <c r="MO84" i="1"/>
  <c r="MO78" i="1"/>
  <c r="MO80" i="1"/>
  <c r="MO86" i="1"/>
  <c r="MO74" i="1"/>
  <c r="MO70" i="1"/>
  <c r="MO72" i="1"/>
  <c r="MO76" i="1"/>
  <c r="MO68" i="1"/>
  <c r="MO66" i="1"/>
  <c r="MN254" i="1" l="1"/>
  <c r="MN272" i="1"/>
  <c r="MN282" i="1"/>
  <c r="MN278" i="1"/>
  <c r="MN268" i="1"/>
  <c r="MN276" i="1"/>
  <c r="MN262" i="1"/>
  <c r="MN266" i="1"/>
  <c r="MN274" i="1"/>
  <c r="MN264" i="1"/>
  <c r="MN250" i="1"/>
  <c r="MN244" i="1"/>
  <c r="MN238" i="1"/>
  <c r="MN286" i="1"/>
  <c r="MN280" i="1"/>
  <c r="MN256" i="1"/>
  <c r="MN248" i="1"/>
  <c r="MN240" i="1"/>
  <c r="MN288" i="1"/>
  <c r="MN290" i="1"/>
  <c r="MN270" i="1"/>
  <c r="MN260" i="1"/>
  <c r="MN258" i="1"/>
  <c r="MN246" i="1"/>
  <c r="MN284" i="1"/>
  <c r="MN242" i="1"/>
  <c r="MN236" i="1"/>
  <c r="MN252" i="1"/>
  <c r="MN205" i="1"/>
  <c r="MN203" i="1"/>
  <c r="MN193" i="1"/>
  <c r="MN195" i="1"/>
  <c r="MN197" i="1"/>
  <c r="MN201" i="1"/>
  <c r="MN199" i="1"/>
  <c r="MN191" i="1"/>
  <c r="MN187" i="1"/>
  <c r="MN185" i="1"/>
  <c r="MN179" i="1"/>
  <c r="MN181" i="1"/>
  <c r="MN189" i="1"/>
  <c r="MN183" i="1"/>
  <c r="MN175" i="1"/>
  <c r="MN177" i="1"/>
  <c r="MN169" i="1"/>
  <c r="MN171" i="1"/>
  <c r="MN167" i="1"/>
  <c r="MN173" i="1"/>
  <c r="MN163" i="1"/>
  <c r="MN159" i="1"/>
  <c r="MN161" i="1"/>
  <c r="MN165" i="1"/>
  <c r="MN155" i="1"/>
  <c r="MN157" i="1"/>
  <c r="MN153" i="1"/>
  <c r="MN151" i="1"/>
  <c r="MN120" i="1"/>
  <c r="MN118" i="1"/>
  <c r="MN116" i="1"/>
  <c r="MN108" i="1"/>
  <c r="MN114" i="1"/>
  <c r="MN112" i="1"/>
  <c r="MN110" i="1"/>
  <c r="MN106" i="1"/>
  <c r="MN102" i="1"/>
  <c r="MN100" i="1"/>
  <c r="MN104" i="1"/>
  <c r="MN94" i="1"/>
  <c r="MN98" i="1"/>
  <c r="MN96" i="1"/>
  <c r="MN92" i="1"/>
  <c r="MN90" i="1"/>
  <c r="MN88" i="1"/>
  <c r="MN86" i="1"/>
  <c r="MN84" i="1"/>
  <c r="MN82" i="1"/>
  <c r="MN80" i="1"/>
  <c r="MN76" i="1"/>
  <c r="MN74" i="1"/>
  <c r="MN72" i="1"/>
  <c r="MN78" i="1"/>
  <c r="MN70" i="1"/>
  <c r="MN68" i="1"/>
  <c r="MN66" i="1"/>
  <c r="MM272" i="1"/>
  <c r="MM276" i="1"/>
  <c r="MM268" i="1"/>
  <c r="MM290" i="1"/>
  <c r="MM252" i="1"/>
  <c r="MM278" i="1"/>
  <c r="MM274" i="1"/>
  <c r="MM254" i="1"/>
  <c r="MM270" i="1"/>
  <c r="MM258" i="1"/>
  <c r="MM246" i="1"/>
  <c r="MM260" i="1"/>
  <c r="MM288" i="1"/>
  <c r="MM250" i="1"/>
  <c r="MM256" i="1"/>
  <c r="MM244" i="1"/>
  <c r="MM282" i="1"/>
  <c r="MM264" i="1"/>
  <c r="MM280" i="1"/>
  <c r="MM266" i="1"/>
  <c r="MM262" i="1"/>
  <c r="MM284" i="1"/>
  <c r="MM248" i="1"/>
  <c r="MM286" i="1"/>
  <c r="MM238" i="1"/>
  <c r="MM240" i="1"/>
  <c r="MM242" i="1"/>
  <c r="MM236" i="1"/>
  <c r="MM205" i="1"/>
  <c r="MM203" i="1"/>
  <c r="MM201" i="1"/>
  <c r="MM199" i="1"/>
  <c r="MM197" i="1"/>
  <c r="MM193" i="1"/>
  <c r="MM195" i="1"/>
  <c r="MM191" i="1"/>
  <c r="MM189" i="1"/>
  <c r="MM185" i="1"/>
  <c r="MM187" i="1"/>
  <c r="MM183" i="1"/>
  <c r="MM181" i="1"/>
  <c r="MM179" i="1"/>
  <c r="MM177" i="1"/>
  <c r="MM175" i="1"/>
  <c r="MM171" i="1"/>
  <c r="MM169" i="1"/>
  <c r="MM173" i="1"/>
  <c r="MM167" i="1"/>
  <c r="MM165" i="1"/>
  <c r="MM163" i="1"/>
  <c r="MM159" i="1"/>
  <c r="MM161" i="1"/>
  <c r="MM157" i="1"/>
  <c r="MM155" i="1"/>
  <c r="MM153" i="1"/>
  <c r="MM151" i="1"/>
  <c r="MM116" i="1"/>
  <c r="MM118" i="1"/>
  <c r="MM120" i="1"/>
  <c r="MM114" i="1"/>
  <c r="MM110" i="1"/>
  <c r="MM102" i="1"/>
  <c r="MM106" i="1"/>
  <c r="MM108" i="1"/>
  <c r="MM112" i="1"/>
  <c r="MM104" i="1"/>
  <c r="MM100" i="1"/>
  <c r="MM98" i="1"/>
  <c r="MM94" i="1"/>
  <c r="MM92" i="1"/>
  <c r="MM96" i="1"/>
  <c r="MM88" i="1"/>
  <c r="MM90" i="1"/>
  <c r="MM86" i="1"/>
  <c r="MM80" i="1"/>
  <c r="MM84" i="1"/>
  <c r="MM82" i="1"/>
  <c r="MM74" i="1"/>
  <c r="MM78" i="1"/>
  <c r="MM76" i="1"/>
  <c r="MM72" i="1"/>
  <c r="MM70" i="1"/>
  <c r="MM68" i="1"/>
  <c r="MM66" i="1"/>
  <c r="MK290" i="1"/>
  <c r="MK288" i="1"/>
  <c r="MK286" i="1"/>
  <c r="MK282" i="1"/>
  <c r="MK284" i="1"/>
  <c r="MK264" i="1"/>
  <c r="MK276" i="1"/>
  <c r="MK268" i="1"/>
  <c r="MK280" i="1"/>
  <c r="MK278" i="1"/>
  <c r="MK274" i="1"/>
  <c r="MK270" i="1"/>
  <c r="MK272" i="1"/>
  <c r="MK266" i="1"/>
  <c r="MK256" i="1"/>
  <c r="MK258" i="1"/>
  <c r="MK252" i="1"/>
  <c r="MK260" i="1"/>
  <c r="MK262" i="1"/>
  <c r="MK248" i="1"/>
  <c r="MK250" i="1"/>
  <c r="MK254" i="1"/>
  <c r="MK246" i="1"/>
  <c r="MK242" i="1"/>
  <c r="MK244" i="1"/>
  <c r="MK240" i="1"/>
  <c r="MK238" i="1"/>
  <c r="MK236" i="1"/>
  <c r="MK203" i="1"/>
  <c r="MK205" i="1"/>
  <c r="MK197" i="1"/>
  <c r="MK201" i="1"/>
  <c r="MK195" i="1"/>
  <c r="MK191" i="1"/>
  <c r="MK199" i="1"/>
  <c r="MK185" i="1"/>
  <c r="MK193" i="1"/>
  <c r="MK187" i="1"/>
  <c r="MK189" i="1"/>
  <c r="MK181" i="1"/>
  <c r="MK183" i="1"/>
  <c r="MK177" i="1"/>
  <c r="MK179" i="1"/>
  <c r="MK175" i="1"/>
  <c r="MK173" i="1"/>
  <c r="MK169" i="1"/>
  <c r="MK167" i="1"/>
  <c r="MK171" i="1"/>
  <c r="MK163" i="1"/>
  <c r="MK165" i="1"/>
  <c r="MK161" i="1"/>
  <c r="MK159" i="1"/>
  <c r="MK157" i="1"/>
  <c r="MK155" i="1"/>
  <c r="MK153" i="1"/>
  <c r="MK151" i="1"/>
  <c r="MK120" i="1"/>
  <c r="MK118" i="1"/>
  <c r="MK114" i="1"/>
  <c r="MK100" i="1"/>
  <c r="MK116" i="1"/>
  <c r="MK110" i="1"/>
  <c r="MK112" i="1"/>
  <c r="MK108" i="1"/>
  <c r="MK106" i="1"/>
  <c r="MK102" i="1"/>
  <c r="MK96" i="1"/>
  <c r="MK104" i="1"/>
  <c r="MK94" i="1"/>
  <c r="MK92" i="1"/>
  <c r="MK98" i="1"/>
  <c r="MK90" i="1"/>
  <c r="MK88" i="1"/>
  <c r="MK86" i="1"/>
  <c r="MK84" i="1"/>
  <c r="MK82" i="1"/>
  <c r="MK78" i="1"/>
  <c r="MK80" i="1"/>
  <c r="MK76" i="1"/>
  <c r="MK74" i="1"/>
  <c r="MK72" i="1"/>
  <c r="MK70" i="1"/>
  <c r="MK68" i="1"/>
  <c r="MK66" i="1"/>
  <c r="MJ346" i="1"/>
  <c r="MK296" i="1"/>
  <c r="MJ296" i="1"/>
  <c r="MI296" i="1"/>
  <c r="MB296" i="1"/>
  <c r="LQ296" i="1"/>
  <c r="LR296" i="1"/>
  <c r="LW296" i="1"/>
  <c r="LX296" i="1"/>
  <c r="MA296" i="1"/>
  <c r="MJ290" i="1"/>
  <c r="MJ286" i="1"/>
  <c r="MJ288" i="1"/>
  <c r="MJ284" i="1"/>
  <c r="MJ282" i="1"/>
  <c r="MJ278" i="1"/>
  <c r="MJ280" i="1"/>
  <c r="MJ270" i="1"/>
  <c r="MJ274" i="1"/>
  <c r="MJ272" i="1"/>
  <c r="MJ276" i="1"/>
  <c r="MJ268" i="1"/>
  <c r="MJ264" i="1"/>
  <c r="MJ266" i="1"/>
  <c r="MJ262" i="1"/>
  <c r="MJ260" i="1"/>
  <c r="MJ256" i="1"/>
  <c r="MJ258" i="1"/>
  <c r="MJ254" i="1"/>
  <c r="MJ250" i="1"/>
  <c r="MJ252" i="1"/>
  <c r="MJ248" i="1"/>
  <c r="MJ246" i="1"/>
  <c r="MJ244" i="1"/>
  <c r="MJ242" i="1"/>
  <c r="MJ240" i="1"/>
  <c r="MJ238" i="1"/>
  <c r="MJ236" i="1"/>
  <c r="MJ205" i="1"/>
  <c r="MJ203" i="1"/>
  <c r="MJ199" i="1"/>
  <c r="MJ201" i="1"/>
  <c r="MJ193" i="1"/>
  <c r="MJ197" i="1"/>
  <c r="MJ195" i="1"/>
  <c r="MJ191" i="1"/>
  <c r="MJ187" i="1"/>
  <c r="MJ189" i="1"/>
  <c r="MJ185" i="1"/>
  <c r="MJ181" i="1"/>
  <c r="MJ179" i="1"/>
  <c r="MJ183" i="1"/>
  <c r="MJ177" i="1"/>
  <c r="MJ175" i="1"/>
  <c r="MJ173" i="1"/>
  <c r="MJ171" i="1"/>
  <c r="MJ167" i="1"/>
  <c r="MJ163" i="1"/>
  <c r="MJ169" i="1"/>
  <c r="MJ165" i="1"/>
  <c r="MJ161" i="1"/>
  <c r="MJ159" i="1"/>
  <c r="MJ157" i="1"/>
  <c r="MJ155" i="1"/>
  <c r="MJ153" i="1"/>
  <c r="MJ151" i="1"/>
  <c r="MJ118" i="1"/>
  <c r="MJ112" i="1"/>
  <c r="MJ120" i="1"/>
  <c r="MJ116" i="1"/>
  <c r="MJ114" i="1"/>
  <c r="MJ110" i="1"/>
  <c r="MJ104" i="1"/>
  <c r="MJ108" i="1"/>
  <c r="MJ102" i="1"/>
  <c r="MJ106" i="1"/>
  <c r="MJ98" i="1"/>
  <c r="MJ96" i="1"/>
  <c r="MJ100" i="1"/>
  <c r="MJ92" i="1"/>
  <c r="MJ94" i="1"/>
  <c r="MJ88" i="1"/>
  <c r="MJ86" i="1"/>
  <c r="MJ90" i="1"/>
  <c r="MJ84" i="1"/>
  <c r="MJ78" i="1"/>
  <c r="MJ82" i="1"/>
  <c r="MJ80" i="1"/>
  <c r="MJ74" i="1"/>
  <c r="MJ76" i="1"/>
  <c r="MJ72" i="1"/>
  <c r="MJ70" i="1"/>
  <c r="MJ68" i="1"/>
  <c r="MJ66" i="1"/>
  <c r="MI290" i="1"/>
  <c r="MI288" i="1"/>
  <c r="MI284" i="1"/>
  <c r="MI280" i="1"/>
  <c r="MI286" i="1"/>
  <c r="MI282" i="1"/>
  <c r="MI274" i="1"/>
  <c r="MI278" i="1"/>
  <c r="MI276" i="1"/>
  <c r="MI270" i="1"/>
  <c r="MI262" i="1"/>
  <c r="MI268" i="1"/>
  <c r="MI260" i="1"/>
  <c r="MI272" i="1"/>
  <c r="MI264" i="1"/>
  <c r="MI256" i="1"/>
  <c r="MI266" i="1"/>
  <c r="MI246" i="1"/>
  <c r="MI258" i="1"/>
  <c r="MI254" i="1"/>
  <c r="MI252" i="1"/>
  <c r="MI250" i="1"/>
  <c r="MI248" i="1"/>
  <c r="MI244" i="1"/>
  <c r="MI242" i="1"/>
  <c r="MI240" i="1"/>
  <c r="MI238" i="1"/>
  <c r="MI236" i="1"/>
  <c r="MI199" i="1"/>
  <c r="MI205" i="1"/>
  <c r="MI193" i="1"/>
  <c r="MI201" i="1"/>
  <c r="MI191" i="1"/>
  <c r="MI195" i="1"/>
  <c r="MI203" i="1"/>
  <c r="MI189" i="1"/>
  <c r="MI197" i="1"/>
  <c r="MI183" i="1"/>
  <c r="MI187" i="1"/>
  <c r="MI181" i="1"/>
  <c r="MI185" i="1"/>
  <c r="MI163" i="1"/>
  <c r="MI171" i="1"/>
  <c r="MI179" i="1"/>
  <c r="MI177" i="1"/>
  <c r="MI175" i="1"/>
  <c r="MI173" i="1"/>
  <c r="MI169" i="1"/>
  <c r="MI159" i="1"/>
  <c r="MI167" i="1"/>
  <c r="MI157" i="1"/>
  <c r="MI161" i="1"/>
  <c r="MI165" i="1"/>
  <c r="MI155" i="1"/>
  <c r="MI153" i="1"/>
  <c r="MI151" i="1"/>
  <c r="MI118" i="1"/>
  <c r="MI108" i="1"/>
  <c r="MI120" i="1"/>
  <c r="MI116" i="1"/>
  <c r="MI114" i="1"/>
  <c r="MI112" i="1"/>
  <c r="MI106" i="1"/>
  <c r="MI100" i="1"/>
  <c r="MI98" i="1"/>
  <c r="MI90" i="1"/>
  <c r="MI110" i="1"/>
  <c r="MI104" i="1"/>
  <c r="MI96" i="1"/>
  <c r="MI92" i="1"/>
  <c r="MI88" i="1"/>
  <c r="MI102" i="1"/>
  <c r="MI94" i="1"/>
  <c r="MI84" i="1"/>
  <c r="MI82" i="1"/>
  <c r="MI86" i="1"/>
  <c r="MI80" i="1"/>
  <c r="MI78" i="1"/>
  <c r="MI76" i="1"/>
  <c r="MI72" i="1"/>
  <c r="MI74" i="1"/>
  <c r="MI70" i="1"/>
  <c r="MI68" i="1"/>
  <c r="MI66" i="1"/>
  <c r="MH290" i="1"/>
  <c r="MH286" i="1"/>
  <c r="MH288" i="1"/>
  <c r="MH284" i="1"/>
  <c r="MH282" i="1"/>
  <c r="MH278" i="1"/>
  <c r="MH280" i="1"/>
  <c r="MH276" i="1"/>
  <c r="MH272" i="1"/>
  <c r="MH274" i="1"/>
  <c r="MH270" i="1"/>
  <c r="MH268" i="1"/>
  <c r="MH266" i="1"/>
  <c r="MH262" i="1"/>
  <c r="MH264" i="1"/>
  <c r="MH260" i="1"/>
  <c r="MH258" i="1"/>
  <c r="MH256" i="1"/>
  <c r="MH254" i="1"/>
  <c r="MH252" i="1"/>
  <c r="MH248" i="1"/>
  <c r="MH250" i="1"/>
  <c r="MH246" i="1"/>
  <c r="MH244" i="1"/>
  <c r="MH242" i="1"/>
  <c r="MH238" i="1"/>
  <c r="MH240" i="1"/>
  <c r="MH236" i="1"/>
  <c r="MH201" i="1"/>
  <c r="MH203" i="1"/>
  <c r="MH205" i="1"/>
  <c r="MH195" i="1"/>
  <c r="MH197" i="1"/>
  <c r="MH199" i="1"/>
  <c r="MH193" i="1"/>
  <c r="MH191" i="1"/>
  <c r="MH189" i="1"/>
  <c r="MH187" i="1"/>
  <c r="MH183" i="1"/>
  <c r="MH185" i="1"/>
  <c r="MH179" i="1"/>
  <c r="MH181" i="1"/>
  <c r="MH175" i="1"/>
  <c r="MH173" i="1"/>
  <c r="MH177" i="1"/>
  <c r="MH171" i="1"/>
  <c r="MH165" i="1"/>
  <c r="MH169" i="1"/>
  <c r="MH167" i="1"/>
  <c r="MH163" i="1"/>
  <c r="MH159" i="1"/>
  <c r="MH161" i="1"/>
  <c r="MH157" i="1"/>
  <c r="MH155" i="1"/>
  <c r="MH153" i="1"/>
  <c r="MH151" i="1"/>
  <c r="MH120" i="1"/>
  <c r="MH118" i="1"/>
  <c r="MH116" i="1"/>
  <c r="MH114" i="1"/>
  <c r="MH108" i="1"/>
  <c r="MH106" i="1"/>
  <c r="MH110" i="1"/>
  <c r="MH112" i="1"/>
  <c r="MH102" i="1"/>
  <c r="MH104" i="1"/>
  <c r="MH96" i="1"/>
  <c r="MH94" i="1"/>
  <c r="MH100" i="1"/>
  <c r="MH98" i="1"/>
  <c r="MH92" i="1"/>
  <c r="MH90" i="1"/>
  <c r="MH88" i="1"/>
  <c r="MH86" i="1"/>
  <c r="MH84" i="1"/>
  <c r="MH80" i="1"/>
  <c r="MH82" i="1"/>
  <c r="MH74" i="1"/>
  <c r="MH78" i="1"/>
  <c r="MH76" i="1"/>
  <c r="MH72" i="1"/>
  <c r="MH68" i="1"/>
  <c r="MH70" i="1"/>
  <c r="MH66" i="1"/>
  <c r="MG288" i="1"/>
  <c r="MG290" i="1"/>
  <c r="MG286" i="1"/>
  <c r="MG282" i="1"/>
  <c r="MG284" i="1"/>
  <c r="MG280" i="1"/>
  <c r="MG278" i="1"/>
  <c r="MG276" i="1"/>
  <c r="MG268" i="1"/>
  <c r="MG270" i="1"/>
  <c r="MG274" i="1"/>
  <c r="MG272" i="1"/>
  <c r="MG264" i="1"/>
  <c r="MG262" i="1"/>
  <c r="MG266" i="1"/>
  <c r="MG258" i="1"/>
  <c r="MG260" i="1"/>
  <c r="MG254" i="1"/>
  <c r="MG256" i="1"/>
  <c r="MG252" i="1"/>
  <c r="MG250" i="1"/>
  <c r="MG248" i="1"/>
  <c r="MG244" i="1"/>
  <c r="MG246" i="1"/>
  <c r="MG242" i="1"/>
  <c r="MG240" i="1"/>
  <c r="MG238" i="1"/>
  <c r="MG236" i="1"/>
  <c r="MG201" i="1"/>
  <c r="MG205" i="1"/>
  <c r="MG203" i="1"/>
  <c r="MG199" i="1"/>
  <c r="MG197" i="1"/>
  <c r="MG193" i="1"/>
  <c r="MG195" i="1"/>
  <c r="MG191" i="1"/>
  <c r="MG189" i="1"/>
  <c r="MG187" i="1"/>
  <c r="MG183" i="1"/>
  <c r="MG185" i="1"/>
  <c r="MG179" i="1"/>
  <c r="MG181" i="1"/>
  <c r="MG175" i="1"/>
  <c r="MG173" i="1"/>
  <c r="MG177" i="1"/>
  <c r="MG171" i="1"/>
  <c r="MG169" i="1"/>
  <c r="MG165" i="1"/>
  <c r="MG167" i="1"/>
  <c r="MG163" i="1"/>
  <c r="MG159" i="1"/>
  <c r="MG161" i="1"/>
  <c r="MG157" i="1"/>
  <c r="MG155" i="1"/>
  <c r="MG153" i="1"/>
  <c r="MG151" i="1"/>
  <c r="MG120" i="1"/>
  <c r="MG114" i="1"/>
  <c r="MG116" i="1"/>
  <c r="MG118" i="1"/>
  <c r="MG110" i="1"/>
  <c r="MG112" i="1"/>
  <c r="MG104" i="1"/>
  <c r="MG106" i="1"/>
  <c r="MG108" i="1"/>
  <c r="MG102" i="1"/>
  <c r="MG98" i="1"/>
  <c r="MG100" i="1"/>
  <c r="MG92" i="1"/>
  <c r="MG94" i="1"/>
  <c r="MG96" i="1"/>
  <c r="MG90" i="1"/>
  <c r="MG88" i="1"/>
  <c r="MG84" i="1"/>
  <c r="MG86" i="1"/>
  <c r="MG82" i="1"/>
  <c r="MG78" i="1"/>
  <c r="MG80" i="1"/>
  <c r="MG74" i="1"/>
  <c r="MG76" i="1"/>
  <c r="MG72" i="1"/>
  <c r="MG68" i="1"/>
  <c r="MG70" i="1"/>
  <c r="MG66" i="1"/>
  <c r="MF286" i="1"/>
  <c r="MF288" i="1"/>
  <c r="MF290" i="1"/>
  <c r="MF284" i="1"/>
  <c r="MF282" i="1"/>
  <c r="MF278" i="1"/>
  <c r="MF276" i="1"/>
  <c r="MF280" i="1"/>
  <c r="MF268" i="1"/>
  <c r="MF270" i="1"/>
  <c r="MF274" i="1"/>
  <c r="MF272" i="1"/>
  <c r="MF264" i="1"/>
  <c r="MF266" i="1"/>
  <c r="MF262" i="1"/>
  <c r="MF260" i="1"/>
  <c r="MF258" i="1"/>
  <c r="MF256" i="1"/>
  <c r="MF254" i="1"/>
  <c r="MF248" i="1"/>
  <c r="MF252" i="1"/>
  <c r="MF250" i="1"/>
  <c r="MF244" i="1"/>
  <c r="MF246" i="1"/>
  <c r="MF242" i="1"/>
  <c r="MF238" i="1"/>
  <c r="MF240" i="1"/>
  <c r="MF236" i="1"/>
  <c r="MF205" i="1"/>
  <c r="MF201" i="1"/>
  <c r="MF193" i="1"/>
  <c r="MF203" i="1"/>
  <c r="MF195" i="1"/>
  <c r="MF197" i="1"/>
  <c r="MF199" i="1"/>
  <c r="MF189" i="1"/>
  <c r="MF191" i="1"/>
  <c r="MF185" i="1"/>
  <c r="MF187" i="1"/>
  <c r="MF181" i="1"/>
  <c r="MF183" i="1"/>
  <c r="MF175" i="1"/>
  <c r="MF173" i="1"/>
  <c r="MF177" i="1"/>
  <c r="MF179" i="1"/>
  <c r="MF171" i="1"/>
  <c r="MF165" i="1"/>
  <c r="MF167" i="1"/>
  <c r="MF163" i="1"/>
  <c r="MF169" i="1"/>
  <c r="MF157" i="1"/>
  <c r="MF161" i="1"/>
  <c r="MF159" i="1"/>
  <c r="MF155" i="1"/>
  <c r="MF153" i="1"/>
  <c r="MF151" i="1"/>
  <c r="MF120" i="1"/>
  <c r="MF116" i="1"/>
  <c r="MF118" i="1"/>
  <c r="MF114" i="1"/>
  <c r="MF106" i="1"/>
  <c r="MF104" i="1"/>
  <c r="MF110" i="1"/>
  <c r="MF112" i="1"/>
  <c r="MF108" i="1"/>
  <c r="MF102" i="1"/>
  <c r="MF92" i="1"/>
  <c r="MF94" i="1"/>
  <c r="MF98" i="1"/>
  <c r="MF100" i="1"/>
  <c r="MF90" i="1"/>
  <c r="MF96" i="1"/>
  <c r="MF88" i="1"/>
  <c r="MF84" i="1"/>
  <c r="MF86" i="1"/>
  <c r="MF82" i="1"/>
  <c r="MF78" i="1"/>
  <c r="MF74" i="1"/>
  <c r="MF76" i="1"/>
  <c r="MF80" i="1"/>
  <c r="MF72" i="1"/>
  <c r="MF70" i="1"/>
  <c r="MF68" i="1"/>
  <c r="MF66" i="1"/>
  <c r="ME288" i="1"/>
  <c r="ME290" i="1"/>
  <c r="ME286" i="1"/>
  <c r="ME284" i="1"/>
  <c r="ME280" i="1"/>
  <c r="ME282" i="1"/>
  <c r="ME276" i="1"/>
  <c r="ME274" i="1"/>
  <c r="ME278" i="1"/>
  <c r="ME272" i="1"/>
  <c r="ME266" i="1"/>
  <c r="ME270" i="1"/>
  <c r="ME264" i="1"/>
  <c r="ME268" i="1"/>
  <c r="ME262" i="1"/>
  <c r="ME260" i="1"/>
  <c r="ME258" i="1"/>
  <c r="ME256" i="1"/>
  <c r="ME250" i="1"/>
  <c r="ME254" i="1"/>
  <c r="ME252" i="1"/>
  <c r="ME246" i="1"/>
  <c r="ME248" i="1"/>
  <c r="ME244" i="1"/>
  <c r="ME242" i="1"/>
  <c r="ME240" i="1"/>
  <c r="ME238" i="1"/>
  <c r="ME236" i="1"/>
  <c r="ME205" i="1"/>
  <c r="ME203" i="1"/>
  <c r="ME201" i="1"/>
  <c r="ME199" i="1"/>
  <c r="ME197" i="1"/>
  <c r="ME193" i="1"/>
  <c r="ME195" i="1"/>
  <c r="ME191" i="1"/>
  <c r="ME189" i="1"/>
  <c r="ME187" i="1"/>
  <c r="ME185" i="1"/>
  <c r="ME183" i="1"/>
  <c r="ME181" i="1"/>
  <c r="ME177" i="1"/>
  <c r="ME175" i="1"/>
  <c r="ME179" i="1"/>
  <c r="ME173" i="1"/>
  <c r="ME171" i="1"/>
  <c r="ME169" i="1"/>
  <c r="ME167" i="1"/>
  <c r="ME165" i="1"/>
  <c r="ME163" i="1"/>
  <c r="ME161" i="1"/>
  <c r="ME157" i="1"/>
  <c r="ME159" i="1"/>
  <c r="ME155" i="1"/>
  <c r="ME153" i="1"/>
  <c r="ME151" i="1"/>
  <c r="ME118" i="1"/>
  <c r="ME120" i="1"/>
  <c r="ME116" i="1"/>
  <c r="ME114" i="1"/>
  <c r="ME112" i="1"/>
  <c r="ME108" i="1"/>
  <c r="ME106" i="1"/>
  <c r="ME110" i="1"/>
  <c r="ME100" i="1"/>
  <c r="ME102" i="1"/>
  <c r="ME104" i="1"/>
  <c r="ME98" i="1"/>
  <c r="ME96" i="1"/>
  <c r="ME92" i="1"/>
  <c r="ME94" i="1"/>
  <c r="ME90" i="1"/>
  <c r="ME88" i="1"/>
  <c r="ME86" i="1"/>
  <c r="ME84" i="1"/>
  <c r="ME80" i="1"/>
  <c r="ME82" i="1"/>
  <c r="ME78" i="1"/>
  <c r="ME76" i="1"/>
  <c r="ME74" i="1"/>
  <c r="ME72" i="1"/>
  <c r="ME70" i="1"/>
  <c r="ME68" i="1"/>
  <c r="ME66" i="1"/>
  <c r="MD290" i="1"/>
  <c r="MD288" i="1"/>
  <c r="MD286" i="1"/>
  <c r="MD282" i="1"/>
  <c r="MD284" i="1"/>
  <c r="MD280" i="1"/>
  <c r="MD278" i="1"/>
  <c r="MD276" i="1"/>
  <c r="MD274" i="1"/>
  <c r="MD272" i="1"/>
  <c r="MD270" i="1"/>
  <c r="MD268" i="1"/>
  <c r="MD266" i="1"/>
  <c r="MD260" i="1"/>
  <c r="MD264" i="1"/>
  <c r="MD262" i="1"/>
  <c r="MD258" i="1"/>
  <c r="MD256" i="1"/>
  <c r="MD254" i="1"/>
  <c r="MD250" i="1"/>
  <c r="MD248" i="1"/>
  <c r="MD252" i="1"/>
  <c r="MD246" i="1"/>
  <c r="MD244" i="1"/>
  <c r="MD242" i="1"/>
  <c r="MD240" i="1"/>
  <c r="MD238" i="1"/>
  <c r="MD236" i="1"/>
  <c r="MD205" i="1"/>
  <c r="MD201" i="1"/>
  <c r="MD203" i="1"/>
  <c r="MD199" i="1"/>
  <c r="MD197" i="1"/>
  <c r="MD195" i="1"/>
  <c r="MD191" i="1"/>
  <c r="MD193" i="1"/>
  <c r="MD189" i="1"/>
  <c r="MD187" i="1"/>
  <c r="MD185" i="1"/>
  <c r="MD183" i="1"/>
  <c r="MD181" i="1"/>
  <c r="MD179" i="1"/>
  <c r="MD177" i="1"/>
  <c r="MD169" i="1"/>
  <c r="MD175" i="1"/>
  <c r="MD167" i="1"/>
  <c r="MD173" i="1"/>
  <c r="MD171" i="1"/>
  <c r="MD165" i="1"/>
  <c r="MD161" i="1"/>
  <c r="MD159" i="1"/>
  <c r="MD163" i="1"/>
  <c r="MD157" i="1"/>
  <c r="MD155" i="1"/>
  <c r="MD153" i="1"/>
  <c r="MD151" i="1"/>
  <c r="MD120" i="1"/>
  <c r="MD118" i="1"/>
  <c r="MD114" i="1"/>
  <c r="MD116" i="1"/>
  <c r="MD110" i="1"/>
  <c r="MD108" i="1"/>
  <c r="MD112" i="1"/>
  <c r="MD106" i="1"/>
  <c r="MD104" i="1"/>
  <c r="MD100" i="1"/>
  <c r="MD98" i="1"/>
  <c r="MD102" i="1"/>
  <c r="MD94" i="1"/>
  <c r="MD96" i="1"/>
  <c r="MD92" i="1"/>
  <c r="MD88" i="1"/>
  <c r="MD90" i="1"/>
  <c r="MD86" i="1"/>
  <c r="MD84" i="1"/>
  <c r="MD80" i="1"/>
  <c r="MD82" i="1"/>
  <c r="MD74" i="1"/>
  <c r="MD78" i="1"/>
  <c r="MD76" i="1"/>
  <c r="MD72" i="1"/>
  <c r="MD70" i="1"/>
  <c r="MD68" i="1"/>
  <c r="MD66" i="1"/>
  <c r="MC290" i="1"/>
  <c r="MC284" i="1"/>
  <c r="MC286" i="1"/>
  <c r="MC288" i="1"/>
  <c r="MC282" i="1"/>
  <c r="MC280" i="1"/>
  <c r="MC278" i="1"/>
  <c r="MC274" i="1"/>
  <c r="MC276" i="1"/>
  <c r="MC272" i="1"/>
  <c r="MC270" i="1"/>
  <c r="MC268" i="1"/>
  <c r="MC266" i="1"/>
  <c r="MC262" i="1"/>
  <c r="MC260" i="1"/>
  <c r="MC264" i="1"/>
  <c r="MC258" i="1"/>
  <c r="MC256" i="1"/>
  <c r="MC254" i="1"/>
  <c r="MC248" i="1"/>
  <c r="MC252" i="1"/>
  <c r="MC246" i="1"/>
  <c r="MC250" i="1"/>
  <c r="MC242" i="1"/>
  <c r="MC244" i="1"/>
  <c r="MC238" i="1"/>
  <c r="MC240" i="1"/>
  <c r="MC236" i="1"/>
  <c r="MC205" i="1"/>
  <c r="MC203" i="1"/>
  <c r="MC201" i="1"/>
  <c r="MC199" i="1"/>
  <c r="MC195" i="1"/>
  <c r="MC197" i="1"/>
  <c r="MC191" i="1"/>
  <c r="MC189" i="1"/>
  <c r="MC193" i="1"/>
  <c r="MC185" i="1"/>
  <c r="MC187" i="1"/>
  <c r="MC181" i="1"/>
  <c r="MC179" i="1"/>
  <c r="MC183" i="1"/>
  <c r="MC177" i="1"/>
  <c r="MC175" i="1"/>
  <c r="MC169" i="1"/>
  <c r="MC173" i="1"/>
  <c r="MC171" i="1"/>
  <c r="MC167" i="1"/>
  <c r="MC161" i="1"/>
  <c r="MC165" i="1"/>
  <c r="MC163" i="1"/>
  <c r="MC159" i="1"/>
  <c r="MC157" i="1"/>
  <c r="MC155" i="1"/>
  <c r="MC153" i="1"/>
  <c r="MC151" i="1"/>
  <c r="MC118" i="1"/>
  <c r="MC120" i="1"/>
  <c r="MC116" i="1"/>
  <c r="MC114" i="1"/>
  <c r="MC112" i="1"/>
  <c r="MC110" i="1"/>
  <c r="MC102" i="1"/>
  <c r="MC106" i="1"/>
  <c r="MC108" i="1"/>
  <c r="MC104" i="1"/>
  <c r="MC98" i="1"/>
  <c r="MC100" i="1"/>
  <c r="MC94" i="1"/>
  <c r="MC96" i="1"/>
  <c r="MC92" i="1"/>
  <c r="MC90" i="1"/>
  <c r="MC88" i="1"/>
  <c r="MC86" i="1"/>
  <c r="MC84" i="1"/>
  <c r="MC82" i="1"/>
  <c r="MC78" i="1"/>
  <c r="MC80" i="1"/>
  <c r="MC76" i="1"/>
  <c r="MC74" i="1"/>
  <c r="MC72" i="1"/>
  <c r="MC68" i="1"/>
  <c r="MC70" i="1"/>
  <c r="MC66" i="1"/>
  <c r="MB290" i="1" l="1"/>
  <c r="MB286" i="1"/>
  <c r="MB288" i="1"/>
  <c r="MB284" i="1"/>
  <c r="MB278" i="1"/>
  <c r="MB282" i="1"/>
  <c r="MB280" i="1"/>
  <c r="MB274" i="1"/>
  <c r="MB272" i="1"/>
  <c r="MB270" i="1"/>
  <c r="MB276" i="1"/>
  <c r="MB262" i="1"/>
  <c r="MB266" i="1"/>
  <c r="MB264" i="1"/>
  <c r="MB268" i="1"/>
  <c r="MB260" i="1"/>
  <c r="MB254" i="1"/>
  <c r="MB258" i="1"/>
  <c r="MB256" i="1"/>
  <c r="MB252" i="1"/>
  <c r="MB246" i="1"/>
  <c r="MB250" i="1"/>
  <c r="MB248" i="1"/>
  <c r="MB242" i="1"/>
  <c r="MB244" i="1"/>
  <c r="MB240" i="1"/>
  <c r="MB238" i="1"/>
  <c r="MB236" i="1"/>
  <c r="MB205" i="1"/>
  <c r="MB199" i="1"/>
  <c r="MB203" i="1"/>
  <c r="MB201" i="1"/>
  <c r="MB193" i="1"/>
  <c r="MB197" i="1"/>
  <c r="MB195" i="1"/>
  <c r="MB191" i="1"/>
  <c r="MB189" i="1"/>
  <c r="MB187" i="1"/>
  <c r="MB185" i="1"/>
  <c r="MB181" i="1"/>
  <c r="MB183" i="1"/>
  <c r="MB179" i="1"/>
  <c r="MB173" i="1"/>
  <c r="MB171" i="1"/>
  <c r="MB177" i="1"/>
  <c r="MB175" i="1"/>
  <c r="MB169" i="1"/>
  <c r="MB167" i="1"/>
  <c r="MB159" i="1"/>
  <c r="MB165" i="1"/>
  <c r="MB161" i="1"/>
  <c r="MB163" i="1"/>
  <c r="MB157" i="1"/>
  <c r="MB155" i="1"/>
  <c r="MB153" i="1"/>
  <c r="MB151" i="1"/>
  <c r="MB116" i="1"/>
  <c r="MB118" i="1"/>
  <c r="MB112" i="1"/>
  <c r="MB120" i="1"/>
  <c r="MB114" i="1"/>
  <c r="MB110" i="1"/>
  <c r="MB108" i="1"/>
  <c r="MB104" i="1"/>
  <c r="MB106" i="1"/>
  <c r="MB100" i="1"/>
  <c r="MB102" i="1"/>
  <c r="MB96" i="1"/>
  <c r="MB88" i="1"/>
  <c r="MB98" i="1"/>
  <c r="MB92" i="1"/>
  <c r="MB94" i="1"/>
  <c r="MB90" i="1"/>
  <c r="MB86" i="1"/>
  <c r="MB84" i="1"/>
  <c r="MB82" i="1"/>
  <c r="MB80" i="1"/>
  <c r="MB76" i="1"/>
  <c r="MB78" i="1"/>
  <c r="MB74" i="1"/>
  <c r="MB72" i="1"/>
  <c r="MB68" i="1"/>
  <c r="MB70" i="1"/>
  <c r="MB66" i="1"/>
  <c r="MA288" i="1"/>
  <c r="MA290" i="1"/>
  <c r="MA286" i="1"/>
  <c r="MA284" i="1"/>
  <c r="MA282" i="1"/>
  <c r="MA278" i="1"/>
  <c r="MA276" i="1"/>
  <c r="MA280" i="1"/>
  <c r="MA274" i="1"/>
  <c r="MA268" i="1"/>
  <c r="MA270" i="1"/>
  <c r="MA272" i="1"/>
  <c r="MA264" i="1"/>
  <c r="MA266" i="1"/>
  <c r="MA262" i="1"/>
  <c r="MA260" i="1"/>
  <c r="MA256" i="1"/>
  <c r="MA258" i="1"/>
  <c r="MA252" i="1"/>
  <c r="MA254" i="1"/>
  <c r="MA250" i="1"/>
  <c r="MA248" i="1"/>
  <c r="MA246" i="1"/>
  <c r="MA244" i="1"/>
  <c r="MA242" i="1"/>
  <c r="MA240" i="1"/>
  <c r="MA238" i="1"/>
  <c r="MA236" i="1"/>
  <c r="MA201" i="1"/>
  <c r="MA203" i="1"/>
  <c r="MA205" i="1"/>
  <c r="MA199" i="1"/>
  <c r="MA197" i="1"/>
  <c r="MA191" i="1"/>
  <c r="MA195" i="1"/>
  <c r="MA189" i="1"/>
  <c r="MA193" i="1"/>
  <c r="MA187" i="1"/>
  <c r="MA185" i="1"/>
  <c r="MA181" i="1"/>
  <c r="MA177" i="1"/>
  <c r="MA179" i="1"/>
  <c r="MA175" i="1"/>
  <c r="MA169" i="1"/>
  <c r="MA171" i="1"/>
  <c r="MA173" i="1"/>
  <c r="MA183" i="1"/>
  <c r="MA159" i="1"/>
  <c r="MA167" i="1"/>
  <c r="MA157" i="1"/>
  <c r="MA165" i="1"/>
  <c r="MA163" i="1"/>
  <c r="MA161" i="1"/>
  <c r="MA155" i="1"/>
  <c r="MA153" i="1"/>
  <c r="MA151" i="1"/>
  <c r="MA120" i="1"/>
  <c r="MA116" i="1"/>
  <c r="MA114" i="1"/>
  <c r="MA118" i="1"/>
  <c r="MA108" i="1"/>
  <c r="MA110" i="1"/>
  <c r="MA112" i="1"/>
  <c r="MA106" i="1"/>
  <c r="MA102" i="1"/>
  <c r="MA104" i="1"/>
  <c r="MA100" i="1"/>
  <c r="MA96" i="1"/>
  <c r="MA98" i="1"/>
  <c r="MA94" i="1"/>
  <c r="MA86" i="1"/>
  <c r="MA92" i="1"/>
  <c r="MA88" i="1"/>
  <c r="MA90" i="1"/>
  <c r="MA84" i="1"/>
  <c r="MA80" i="1"/>
  <c r="MA82" i="1"/>
  <c r="MA78" i="1"/>
  <c r="MA74" i="1"/>
  <c r="MA76" i="1"/>
  <c r="MA70" i="1"/>
  <c r="MA72" i="1"/>
  <c r="MA68" i="1"/>
  <c r="MA66" i="1"/>
  <c r="LZ290" i="1"/>
  <c r="LZ288" i="1"/>
  <c r="LZ284" i="1"/>
  <c r="LZ286" i="1"/>
  <c r="LZ282" i="1"/>
  <c r="LZ280" i="1"/>
  <c r="LZ278" i="1"/>
  <c r="LZ276" i="1"/>
  <c r="LZ274" i="1"/>
  <c r="LZ272" i="1"/>
  <c r="LZ270" i="1"/>
  <c r="LZ266" i="1"/>
  <c r="LZ268" i="1"/>
  <c r="LZ264" i="1"/>
  <c r="LZ262" i="1"/>
  <c r="LZ258" i="1"/>
  <c r="LZ260" i="1"/>
  <c r="LZ254" i="1"/>
  <c r="LZ256" i="1"/>
  <c r="LZ252" i="1"/>
  <c r="LZ250" i="1"/>
  <c r="LZ248" i="1"/>
  <c r="LZ246" i="1"/>
  <c r="LZ244" i="1"/>
  <c r="LZ242" i="1"/>
  <c r="LZ240" i="1"/>
  <c r="LZ238" i="1"/>
  <c r="LZ236" i="1"/>
  <c r="LZ205" i="1"/>
  <c r="LZ203" i="1"/>
  <c r="LZ201" i="1"/>
  <c r="LZ199" i="1"/>
  <c r="LZ197" i="1"/>
  <c r="LZ193" i="1"/>
  <c r="LZ195" i="1"/>
  <c r="LZ189" i="1"/>
  <c r="LZ191" i="1"/>
  <c r="LZ187" i="1"/>
  <c r="LZ185" i="1"/>
  <c r="LZ183" i="1"/>
  <c r="LZ181" i="1"/>
  <c r="LZ179" i="1"/>
  <c r="LZ177" i="1"/>
  <c r="LZ169" i="1"/>
  <c r="LZ173" i="1"/>
  <c r="LZ171" i="1"/>
  <c r="LZ175" i="1"/>
  <c r="LZ165" i="1"/>
  <c r="LZ167" i="1"/>
  <c r="LZ161" i="1"/>
  <c r="LZ163" i="1"/>
  <c r="LZ159" i="1"/>
  <c r="LZ157" i="1"/>
  <c r="LZ155" i="1"/>
  <c r="LZ153" i="1"/>
  <c r="LZ151" i="1"/>
  <c r="LZ120" i="1"/>
  <c r="LZ118" i="1"/>
  <c r="LZ114" i="1"/>
  <c r="LZ116" i="1"/>
  <c r="LZ106" i="1"/>
  <c r="LZ112" i="1"/>
  <c r="LZ110" i="1"/>
  <c r="LZ108" i="1"/>
  <c r="LZ104" i="1"/>
  <c r="LZ102" i="1"/>
  <c r="LZ100" i="1"/>
  <c r="LZ96" i="1"/>
  <c r="LZ98" i="1"/>
  <c r="LZ94" i="1"/>
  <c r="LZ90" i="1"/>
  <c r="LZ92" i="1"/>
  <c r="LZ88" i="1"/>
  <c r="LZ86" i="1"/>
  <c r="LZ84" i="1"/>
  <c r="LZ78" i="1"/>
  <c r="LZ82" i="1"/>
  <c r="LZ80" i="1"/>
  <c r="LZ74" i="1"/>
  <c r="LZ76" i="1"/>
  <c r="LZ72" i="1"/>
  <c r="LZ70" i="1"/>
  <c r="LZ68" i="1"/>
  <c r="LZ66" i="1"/>
  <c r="LY288" i="1"/>
  <c r="LY290" i="1"/>
  <c r="LY286" i="1"/>
  <c r="LY284" i="1"/>
  <c r="LY282" i="1"/>
  <c r="LY280" i="1"/>
  <c r="LY278" i="1"/>
  <c r="LY276" i="1"/>
  <c r="LY274" i="1"/>
  <c r="LY270" i="1"/>
  <c r="LY272" i="1"/>
  <c r="LY266" i="1"/>
  <c r="LY264" i="1"/>
  <c r="LY268" i="1"/>
  <c r="LY262" i="1"/>
  <c r="LY258" i="1"/>
  <c r="LY260" i="1"/>
  <c r="LY254" i="1"/>
  <c r="LY256" i="1"/>
  <c r="LY252" i="1"/>
  <c r="LY250" i="1"/>
  <c r="LY248" i="1"/>
  <c r="LY246" i="1"/>
  <c r="LY244" i="1"/>
  <c r="LY242" i="1"/>
  <c r="LY240" i="1"/>
  <c r="LY238" i="1"/>
  <c r="LY236" i="1"/>
  <c r="LY203" i="1"/>
  <c r="LY205" i="1"/>
  <c r="LY201" i="1"/>
  <c r="LY199" i="1"/>
  <c r="LY197" i="1"/>
  <c r="LY195" i="1"/>
  <c r="LY193" i="1"/>
  <c r="LY191" i="1"/>
  <c r="LY189" i="1"/>
  <c r="LY187" i="1"/>
  <c r="LY185" i="1"/>
  <c r="LY183" i="1"/>
  <c r="LY181" i="1"/>
  <c r="LY179" i="1"/>
  <c r="LY177" i="1"/>
  <c r="LY171" i="1"/>
  <c r="LY169" i="1"/>
  <c r="LY175" i="1"/>
  <c r="LY173" i="1"/>
  <c r="LY167" i="1"/>
  <c r="LY163" i="1"/>
  <c r="LY165" i="1"/>
  <c r="LY161" i="1"/>
  <c r="LY159" i="1"/>
  <c r="LY157" i="1"/>
  <c r="LY155" i="1"/>
  <c r="LY153" i="1"/>
  <c r="LY151" i="1"/>
  <c r="LY120" i="1"/>
  <c r="LY118" i="1"/>
  <c r="LY116" i="1"/>
  <c r="LY114" i="1"/>
  <c r="LY108" i="1"/>
  <c r="LY106" i="1"/>
  <c r="LY110" i="1"/>
  <c r="LY112" i="1"/>
  <c r="LY104" i="1"/>
  <c r="LY102" i="1"/>
  <c r="LY100" i="1"/>
  <c r="LY98" i="1"/>
  <c r="LY96" i="1"/>
  <c r="LY94" i="1"/>
  <c r="LY92" i="1"/>
  <c r="LY88" i="1"/>
  <c r="LY86" i="1"/>
  <c r="LY90" i="1"/>
  <c r="LY84" i="1"/>
  <c r="LY80" i="1"/>
  <c r="LY78" i="1"/>
  <c r="LY82" i="1"/>
  <c r="LY76" i="1"/>
  <c r="LY74" i="1"/>
  <c r="LY72" i="1"/>
  <c r="LY70" i="1"/>
  <c r="LY68" i="1"/>
  <c r="LY66" i="1"/>
  <c r="AK37" i="1"/>
  <c r="AK22" i="1"/>
  <c r="AK16" i="1"/>
  <c r="LX288" i="1" l="1"/>
  <c r="LX286" i="1"/>
  <c r="LX290" i="1"/>
  <c r="LX282" i="1"/>
  <c r="LX284" i="1"/>
  <c r="LX278" i="1"/>
  <c r="LX280" i="1"/>
  <c r="LX276" i="1"/>
  <c r="LX274" i="1"/>
  <c r="LX270" i="1"/>
  <c r="LX266" i="1"/>
  <c r="LX272" i="1"/>
  <c r="LX268" i="1"/>
  <c r="LX264" i="1"/>
  <c r="LX260" i="1"/>
  <c r="LX262" i="1"/>
  <c r="LX258" i="1"/>
  <c r="LX254" i="1"/>
  <c r="LX256" i="1"/>
  <c r="LX250" i="1"/>
  <c r="LX252" i="1"/>
  <c r="LX248" i="1"/>
  <c r="LX246" i="1"/>
  <c r="LX244" i="1"/>
  <c r="LX242" i="1"/>
  <c r="LX240" i="1"/>
  <c r="LX238" i="1"/>
  <c r="LX236" i="1"/>
  <c r="LX205" i="1"/>
  <c r="LX203" i="1"/>
  <c r="LX201" i="1"/>
  <c r="LX193" i="1"/>
  <c r="LX189" i="1"/>
  <c r="LX197" i="1"/>
  <c r="LX199" i="1"/>
  <c r="LX195" i="1"/>
  <c r="LX191" i="1"/>
  <c r="LX187" i="1"/>
  <c r="LX185" i="1"/>
  <c r="LX173" i="1"/>
  <c r="LX181" i="1"/>
  <c r="LX183" i="1"/>
  <c r="LX177" i="1"/>
  <c r="LX179" i="1"/>
  <c r="LX175" i="1"/>
  <c r="LX169" i="1"/>
  <c r="LX161" i="1"/>
  <c r="LX163" i="1"/>
  <c r="LX171" i="1"/>
  <c r="LX165" i="1"/>
  <c r="LX167" i="1"/>
  <c r="LX159" i="1"/>
  <c r="LX157" i="1"/>
  <c r="LX155" i="1"/>
  <c r="LX151" i="1"/>
  <c r="LX153" i="1"/>
  <c r="LX118" i="1"/>
  <c r="LX120" i="1"/>
  <c r="LX116" i="1"/>
  <c r="LX114" i="1"/>
  <c r="LX112" i="1"/>
  <c r="LX108" i="1"/>
  <c r="LX110" i="1"/>
  <c r="LX106" i="1"/>
  <c r="LX96" i="1"/>
  <c r="LX100" i="1"/>
  <c r="LX104" i="1"/>
  <c r="LX102" i="1"/>
  <c r="LX98" i="1"/>
  <c r="LX94" i="1"/>
  <c r="LX90" i="1"/>
  <c r="LX86" i="1"/>
  <c r="LX88" i="1"/>
  <c r="LX92" i="1"/>
  <c r="LX84" i="1"/>
  <c r="LX82" i="1"/>
  <c r="LX80" i="1"/>
  <c r="LX78" i="1"/>
  <c r="LX74" i="1"/>
  <c r="LX72" i="1"/>
  <c r="LX70" i="1"/>
  <c r="LX76" i="1"/>
  <c r="LX68" i="1"/>
  <c r="LX66" i="1"/>
  <c r="LW290" i="1"/>
  <c r="LW288" i="1"/>
  <c r="LW286" i="1"/>
  <c r="LW282" i="1"/>
  <c r="LW284" i="1"/>
  <c r="LW280" i="1"/>
  <c r="LW278" i="1"/>
  <c r="LW276" i="1"/>
  <c r="LW274" i="1"/>
  <c r="LW272" i="1"/>
  <c r="LW266" i="1"/>
  <c r="LW270" i="1"/>
  <c r="LW268" i="1"/>
  <c r="LW262" i="1"/>
  <c r="LW264" i="1"/>
  <c r="LW260" i="1"/>
  <c r="LW254" i="1"/>
  <c r="LW258" i="1"/>
  <c r="LW252" i="1"/>
  <c r="LW256" i="1"/>
  <c r="LW250" i="1"/>
  <c r="LW248" i="1"/>
  <c r="LW246" i="1"/>
  <c r="LW244" i="1"/>
  <c r="LW242" i="1"/>
  <c r="LW240" i="1"/>
  <c r="LW238" i="1"/>
  <c r="LW236" i="1"/>
  <c r="LW203" i="1"/>
  <c r="LW205" i="1"/>
  <c r="LW201" i="1"/>
  <c r="LW193" i="1"/>
  <c r="LW197" i="1"/>
  <c r="LW195" i="1"/>
  <c r="LW199" i="1"/>
  <c r="LW189" i="1"/>
  <c r="LW185" i="1"/>
  <c r="LW191" i="1"/>
  <c r="LW187" i="1"/>
  <c r="LW175" i="1"/>
  <c r="LW179" i="1"/>
  <c r="LW177" i="1"/>
  <c r="LW183" i="1"/>
  <c r="LW181" i="1"/>
  <c r="LW173" i="1"/>
  <c r="LW171" i="1"/>
  <c r="LW165" i="1"/>
  <c r="LW167" i="1"/>
  <c r="LW161" i="1"/>
  <c r="LW169" i="1"/>
  <c r="LW163" i="1"/>
  <c r="LW157" i="1"/>
  <c r="LW159" i="1"/>
  <c r="LW155" i="1"/>
  <c r="LW151" i="1"/>
  <c r="LW153" i="1"/>
  <c r="LW118" i="1"/>
  <c r="LW120" i="1"/>
  <c r="LW116" i="1"/>
  <c r="LW114" i="1"/>
  <c r="LW106" i="1"/>
  <c r="LW112" i="1"/>
  <c r="LW108" i="1"/>
  <c r="LW110" i="1"/>
  <c r="LW102" i="1"/>
  <c r="LW100" i="1"/>
  <c r="LW98" i="1"/>
  <c r="LW104" i="1"/>
  <c r="LW96" i="1"/>
  <c r="LW94" i="1"/>
  <c r="LW92" i="1"/>
  <c r="LW88" i="1"/>
  <c r="LW90" i="1"/>
  <c r="LW86" i="1"/>
  <c r="LW84" i="1"/>
  <c r="LW78" i="1"/>
  <c r="LW82" i="1"/>
  <c r="LW80" i="1"/>
  <c r="LW76" i="1"/>
  <c r="LW70" i="1"/>
  <c r="LW74" i="1"/>
  <c r="LW72" i="1"/>
  <c r="LW68" i="1"/>
  <c r="LW66" i="1"/>
  <c r="LV290" i="1" l="1"/>
  <c r="LV286" i="1"/>
  <c r="LV284" i="1"/>
  <c r="LV288" i="1"/>
  <c r="LV282" i="1"/>
  <c r="LV280" i="1"/>
  <c r="LV278" i="1"/>
  <c r="LV276" i="1"/>
  <c r="LV272" i="1"/>
  <c r="LV274" i="1"/>
  <c r="LV262" i="1"/>
  <c r="LV266" i="1"/>
  <c r="LV270" i="1"/>
  <c r="LV268" i="1"/>
  <c r="LV264" i="1"/>
  <c r="LV260" i="1"/>
  <c r="LV252" i="1"/>
  <c r="LV256" i="1"/>
  <c r="LV258" i="1"/>
  <c r="LV250" i="1"/>
  <c r="LV254" i="1"/>
  <c r="LV248" i="1"/>
  <c r="LV244" i="1"/>
  <c r="LV246" i="1"/>
  <c r="LV240" i="1"/>
  <c r="LV242" i="1"/>
  <c r="LV236" i="1"/>
  <c r="LV238" i="1"/>
  <c r="LV201" i="1"/>
  <c r="LV205" i="1"/>
  <c r="LV203" i="1"/>
  <c r="LV195" i="1"/>
  <c r="LV199" i="1"/>
  <c r="LV197" i="1"/>
  <c r="LV193" i="1"/>
  <c r="LV189" i="1"/>
  <c r="LV191" i="1"/>
  <c r="LV185" i="1"/>
  <c r="LV187" i="1"/>
  <c r="LV179" i="1"/>
  <c r="LV183" i="1"/>
  <c r="LV175" i="1"/>
  <c r="LV181" i="1"/>
  <c r="LV171" i="1"/>
  <c r="LV169" i="1"/>
  <c r="LV177" i="1"/>
  <c r="LV173" i="1"/>
  <c r="LV163" i="1"/>
  <c r="LV167" i="1"/>
  <c r="LV161" i="1"/>
  <c r="LV165" i="1"/>
  <c r="LV159" i="1"/>
  <c r="LV157" i="1"/>
  <c r="LV155" i="1"/>
  <c r="LV151" i="1"/>
  <c r="LV153" i="1"/>
  <c r="LV120" i="1"/>
  <c r="LV116" i="1"/>
  <c r="LV118" i="1"/>
  <c r="LV112" i="1"/>
  <c r="LV114" i="1"/>
  <c r="LV106" i="1"/>
  <c r="LV108" i="1"/>
  <c r="LV110" i="1"/>
  <c r="LV104" i="1"/>
  <c r="LV100" i="1"/>
  <c r="LV102" i="1"/>
  <c r="LV98" i="1"/>
  <c r="LV96" i="1"/>
  <c r="LV94" i="1"/>
  <c r="LV88" i="1"/>
  <c r="LV90" i="1"/>
  <c r="LV92" i="1"/>
  <c r="LV86" i="1"/>
  <c r="LV82" i="1"/>
  <c r="LV84" i="1"/>
  <c r="LV78" i="1"/>
  <c r="LV80" i="1"/>
  <c r="LV76" i="1"/>
  <c r="LV74" i="1"/>
  <c r="LV70" i="1"/>
  <c r="LV72" i="1"/>
  <c r="LV68" i="1"/>
  <c r="LV66" i="1"/>
  <c r="LU290" i="1" l="1"/>
  <c r="LU284" i="1"/>
  <c r="LU288" i="1"/>
  <c r="LU286" i="1"/>
  <c r="LU280" i="1"/>
  <c r="LU282" i="1"/>
  <c r="LU278" i="1"/>
  <c r="LU274" i="1"/>
  <c r="LU272" i="1"/>
  <c r="LU276" i="1"/>
  <c r="LU270" i="1"/>
  <c r="LU268" i="1"/>
  <c r="LU266" i="1"/>
  <c r="LU262" i="1"/>
  <c r="LU264" i="1"/>
  <c r="LU258" i="1"/>
  <c r="LU256" i="1"/>
  <c r="LU260" i="1"/>
  <c r="LU254" i="1"/>
  <c r="LU250" i="1"/>
  <c r="LU252" i="1"/>
  <c r="LU248" i="1"/>
  <c r="LU246" i="1"/>
  <c r="LU244" i="1"/>
  <c r="LU242" i="1"/>
  <c r="LU240" i="1"/>
  <c r="LU238" i="1"/>
  <c r="LU236" i="1"/>
  <c r="LU205" i="1"/>
  <c r="LU203" i="1"/>
  <c r="LU201" i="1"/>
  <c r="LU199" i="1"/>
  <c r="LU197" i="1"/>
  <c r="LU195" i="1"/>
  <c r="LU193" i="1"/>
  <c r="LU191" i="1"/>
  <c r="LU187" i="1"/>
  <c r="LU189" i="1"/>
  <c r="LU185" i="1"/>
  <c r="LU183" i="1"/>
  <c r="LU181" i="1"/>
  <c r="LU179" i="1"/>
  <c r="LU177" i="1"/>
  <c r="LU175" i="1"/>
  <c r="LU171" i="1"/>
  <c r="LU173" i="1"/>
  <c r="LU169" i="1"/>
  <c r="LU167" i="1"/>
  <c r="LU165" i="1"/>
  <c r="LU163" i="1"/>
  <c r="LU161" i="1"/>
  <c r="LU159" i="1"/>
  <c r="LU157" i="1"/>
  <c r="LU155" i="1"/>
  <c r="LU153" i="1"/>
  <c r="LU151" i="1"/>
  <c r="LU120" i="1"/>
  <c r="LU118" i="1"/>
  <c r="LU116" i="1"/>
  <c r="LU114" i="1"/>
  <c r="LU104" i="1"/>
  <c r="LU112" i="1"/>
  <c r="LU110" i="1"/>
  <c r="LU108" i="1"/>
  <c r="LU106" i="1"/>
  <c r="LU102" i="1"/>
  <c r="LU100" i="1"/>
  <c r="LU98" i="1"/>
  <c r="LU96" i="1"/>
  <c r="LU94" i="1"/>
  <c r="LU92" i="1"/>
  <c r="LU90" i="1"/>
  <c r="LU88" i="1"/>
  <c r="LU84" i="1"/>
  <c r="LU86" i="1"/>
  <c r="LU82" i="1"/>
  <c r="LU80" i="1"/>
  <c r="LU78" i="1"/>
  <c r="LU76" i="1"/>
  <c r="LU74" i="1"/>
  <c r="LU72" i="1"/>
  <c r="LU70" i="1"/>
  <c r="LU68" i="1"/>
  <c r="LU66" i="1"/>
  <c r="LT286" i="1"/>
  <c r="LT290" i="1"/>
  <c r="LT288" i="1"/>
  <c r="LT284" i="1"/>
  <c r="LT282" i="1"/>
  <c r="LT280" i="1"/>
  <c r="LT278" i="1"/>
  <c r="LT272" i="1"/>
  <c r="LT276" i="1"/>
  <c r="LT270" i="1"/>
  <c r="LT274" i="1"/>
  <c r="LT268" i="1"/>
  <c r="LT266" i="1"/>
  <c r="LT264" i="1"/>
  <c r="LT262" i="1"/>
  <c r="LT256" i="1"/>
  <c r="LT260" i="1"/>
  <c r="LT258" i="1"/>
  <c r="LT254" i="1"/>
  <c r="LT250" i="1"/>
  <c r="LT252" i="1"/>
  <c r="LT248" i="1"/>
  <c r="LT246" i="1"/>
  <c r="LT244" i="1"/>
  <c r="LT242" i="1"/>
  <c r="LT240" i="1"/>
  <c r="LT238" i="1"/>
  <c r="LT236" i="1"/>
  <c r="LT205" i="1"/>
  <c r="LT201" i="1"/>
  <c r="LT203" i="1"/>
  <c r="LT197" i="1"/>
  <c r="LT199" i="1"/>
  <c r="LT195" i="1"/>
  <c r="LT187" i="1"/>
  <c r="LT191" i="1"/>
  <c r="LT193" i="1"/>
  <c r="LT185" i="1"/>
  <c r="LT189" i="1"/>
  <c r="LT181" i="1"/>
  <c r="LT183" i="1"/>
  <c r="LT177" i="1"/>
  <c r="LT179" i="1"/>
  <c r="LT175" i="1"/>
  <c r="LT171" i="1"/>
  <c r="LT173" i="1"/>
  <c r="LT169" i="1"/>
  <c r="LT165" i="1"/>
  <c r="LT161" i="1"/>
  <c r="LT167" i="1"/>
  <c r="LT163" i="1"/>
  <c r="LT159" i="1"/>
  <c r="LT157" i="1"/>
  <c r="LT155" i="1"/>
  <c r="LT151" i="1"/>
  <c r="LT153" i="1"/>
  <c r="LT120" i="1"/>
  <c r="LT114" i="1"/>
  <c r="LT118" i="1"/>
  <c r="LT116" i="1"/>
  <c r="LT110" i="1"/>
  <c r="LT102" i="1"/>
  <c r="LT106" i="1"/>
  <c r="LT112" i="1"/>
  <c r="LT100" i="1"/>
  <c r="LT104" i="1"/>
  <c r="LT108" i="1"/>
  <c r="LT98" i="1"/>
  <c r="LT96" i="1"/>
  <c r="LT94" i="1"/>
  <c r="LT90" i="1"/>
  <c r="LT84" i="1"/>
  <c r="LT88" i="1"/>
  <c r="LT92" i="1"/>
  <c r="LT86" i="1"/>
  <c r="LT82" i="1"/>
  <c r="LT76" i="1"/>
  <c r="LT74" i="1"/>
  <c r="LT80" i="1"/>
  <c r="LT78" i="1"/>
  <c r="LT72" i="1"/>
  <c r="LT70" i="1"/>
  <c r="LT68" i="1"/>
  <c r="LT66" i="1"/>
  <c r="LS286" i="1"/>
  <c r="LS290" i="1"/>
  <c r="LS288" i="1"/>
  <c r="LS278" i="1"/>
  <c r="LS282" i="1"/>
  <c r="LS284" i="1"/>
 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r="LS248" i="1"/>
  <c r="LS252" i="1"/>
  <c r="LS250" i="1"/>
  <c r="LS254" i="1"/>
  <c r="LS246" i="1"/>
  <c r="LS244" i="1"/>
  <c r="LS238" i="1"/>
  <c r="LS236" i="1"/>
  <c r="LS242" i="1"/>
  <c r="LS240" i="1"/>
  <c r="LS201" i="1"/>
  <c r="LS199" i="1"/>
  <c r="LS203" i="1"/>
  <c r="LS197" i="1"/>
  <c r="LS205" i="1"/>
  <c r="LS189" i="1"/>
  <c r="LS187" i="1"/>
  <c r="LS195" i="1"/>
  <c r="LS185" i="1"/>
  <c r="LS179" i="1"/>
  <c r="LS177" i="1"/>
  <c r="LS193" i="1"/>
  <c r="LS191" i="1"/>
  <c r="LS183" i="1"/>
  <c r="LS181" i="1"/>
  <c r="LS175" i="1"/>
  <c r="LS173" i="1"/>
  <c r="LS171" i="1"/>
  <c r="LS167" i="1"/>
  <c r="LS163" i="1"/>
  <c r="LS169" i="1"/>
  <c r="LS165" i="1"/>
  <c r="LS161" i="1"/>
  <c r="LS157" i="1"/>
  <c r="LS159" i="1"/>
  <c r="LS155" i="1"/>
  <c r="LS153" i="1"/>
  <c r="LS151" i="1"/>
  <c r="LS120" i="1"/>
  <c r="LS118" i="1"/>
  <c r="LS112" i="1"/>
  <c r="LS116" i="1"/>
  <c r="LS110" i="1"/>
  <c r="LS114" i="1"/>
  <c r="LS104" i="1"/>
  <c r="LS100" i="1"/>
  <c r="LS106" i="1"/>
  <c r="LS108" i="1"/>
  <c r="LS98" i="1"/>
  <c r="LS102" i="1"/>
  <c r="LS96" i="1"/>
  <c r="LS94" i="1"/>
  <c r="LS86" i="1"/>
  <c r="LS90" i="1"/>
  <c r="LS92" i="1"/>
  <c r="LS84" i="1"/>
  <c r="LS88" i="1"/>
  <c r="LS82" i="1"/>
  <c r="LS80" i="1"/>
  <c r="LS78" i="1"/>
  <c r="LS76" i="1"/>
  <c r="LS74" i="1"/>
  <c r="LS72" i="1"/>
  <c r="LS70" i="1"/>
  <c r="LS68" i="1"/>
  <c r="LS66" i="1"/>
  <c r="LR288" i="1"/>
  <c r="LR290" i="1"/>
  <c r="LR284" i="1"/>
  <c r="LR286" i="1"/>
  <c r="LR280" i="1"/>
  <c r="LR278" i="1"/>
  <c r="LR282" i="1"/>
  <c r="LR276" i="1"/>
  <c r="LR274" i="1"/>
  <c r="LR272" i="1"/>
  <c r="LR270" i="1"/>
  <c r="LR266" i="1"/>
  <c r="LR264" i="1"/>
  <c r="LR268" i="1"/>
  <c r="LR262" i="1"/>
  <c r="LR258" i="1"/>
  <c r="LR256" i="1"/>
  <c r="LR260" i="1"/>
  <c r="LR252" i="1"/>
  <c r="LR254" i="1"/>
  <c r="LR248" i="1"/>
  <c r="LR250" i="1"/>
  <c r="LR246" i="1"/>
  <c r="LR244" i="1"/>
  <c r="LR238" i="1"/>
  <c r="LR242" i="1"/>
  <c r="LR236" i="1"/>
  <c r="LR240" i="1"/>
  <c r="LR201" i="1"/>
  <c r="LR203" i="1"/>
  <c r="LR199" i="1"/>
  <c r="LR205" i="1"/>
  <c r="LR197" i="1"/>
  <c r="LR195" i="1"/>
  <c r="LR193" i="1"/>
  <c r="LR185" i="1"/>
  <c r="LR189" i="1"/>
  <c r="LR187" i="1"/>
  <c r="LR191" i="1"/>
  <c r="LR183" i="1"/>
  <c r="LR177" i="1"/>
  <c r="LR181" i="1"/>
  <c r="LR179" i="1"/>
  <c r="LR175" i="1"/>
  <c r="LR173" i="1"/>
  <c r="LR167" i="1"/>
  <c r="LR171" i="1"/>
  <c r="LR161" i="1"/>
  <c r="LR165" i="1"/>
  <c r="LR169" i="1"/>
  <c r="LR163" i="1"/>
  <c r="LR159" i="1"/>
  <c r="LR157" i="1"/>
  <c r="LR151" i="1"/>
  <c r="LR155" i="1"/>
  <c r="LR153" i="1"/>
  <c r="LR120" i="1"/>
  <c r="LR118" i="1"/>
  <c r="LR112" i="1"/>
  <c r="LR108" i="1"/>
  <c r="LR116" i="1"/>
  <c r="LR114" i="1"/>
  <c r="LR110" i="1"/>
  <c r="LR106" i="1"/>
  <c r="LR104" i="1"/>
  <c r="LR100" i="1"/>
  <c r="LR96" i="1"/>
  <c r="LR102" i="1"/>
  <c r="LR98" i="1"/>
  <c r="LR94" i="1"/>
  <c r="LR90" i="1"/>
  <c r="LR92" i="1"/>
  <c r="LR86" i="1"/>
  <c r="LR88" i="1"/>
  <c r="LR84" i="1"/>
  <c r="LR82" i="1"/>
  <c r="LR80" i="1"/>
  <c r="LR78" i="1"/>
  <c r="LR76" i="1"/>
  <c r="LR74" i="1"/>
  <c r="LR72" i="1"/>
  <c r="LR70" i="1"/>
  <c r="LR68" i="1"/>
  <c r="LR66" i="1"/>
  <c r="LW31" i="1"/>
  <c r="LQ290" i="1"/>
  <c r="LQ288" i="1"/>
  <c r="LQ284" i="1"/>
  <c r="LQ286" i="1"/>
  <c r="LQ280" i="1"/>
  <c r="LQ278" i="1"/>
  <c r="LQ282" i="1"/>
  <c r="LQ276" i="1"/>
  <c r="LQ274" i="1"/>
  <c r="LQ272" i="1"/>
  <c r="LQ270" i="1"/>
  <c r="LQ268" i="1"/>
  <c r="LQ266" i="1"/>
  <c r="LQ264" i="1"/>
  <c r="LQ262" i="1"/>
  <c r="LQ258" i="1"/>
  <c r="LQ256" i="1"/>
  <c r="LQ260" i="1"/>
  <c r="LQ252" i="1"/>
  <c r="LQ254" i="1"/>
  <c r="LQ248" i="1"/>
  <c r="LQ250" i="1"/>
  <c r="LQ246" i="1"/>
  <c r="LQ244" i="1"/>
  <c r="LQ240" i="1"/>
  <c r="LQ236" i="1"/>
  <c r="LQ242" i="1"/>
  <c r="LQ238" i="1"/>
  <c r="LQ205" i="1"/>
  <c r="LQ201" i="1"/>
  <c r="LQ199" i="1"/>
  <c r="LQ203" i="1"/>
  <c r="LQ195" i="1"/>
  <c r="LQ197" i="1"/>
  <c r="LQ193" i="1"/>
  <c r="LQ191" i="1"/>
  <c r="LQ189" i="1"/>
  <c r="LQ187" i="1"/>
  <c r="LQ185" i="1"/>
  <c r="LQ183" i="1"/>
  <c r="LQ181" i="1"/>
  <c r="LQ179" i="1"/>
  <c r="LQ177" i="1"/>
  <c r="LQ171" i="1"/>
  <c r="LQ175" i="1"/>
  <c r="LQ169" i="1"/>
  <c r="LQ163" i="1"/>
  <c r="LQ167" i="1"/>
  <c r="LQ173" i="1"/>
  <c r="LQ165" i="1"/>
  <c r="LQ161" i="1"/>
  <c r="LQ159" i="1"/>
  <c r="LQ157" i="1"/>
  <c r="LQ155" i="1"/>
  <c r="LQ153" i="1"/>
  <c r="LQ151" i="1"/>
  <c r="LQ120" i="1"/>
  <c r="LQ118" i="1"/>
  <c r="LQ112" i="1"/>
  <c r="LQ108" i="1"/>
  <c r="LQ114" i="1"/>
  <c r="LQ106" i="1"/>
  <c r="LQ110" i="1"/>
  <c r="LQ116" i="1"/>
  <c r="LQ102" i="1"/>
  <c r="LQ96" i="1"/>
  <c r="LQ104" i="1"/>
  <c r="LQ98" i="1"/>
  <c r="LQ100" i="1"/>
  <c r="LQ94" i="1"/>
  <c r="LQ90" i="1"/>
  <c r="LQ92" i="1"/>
  <c r="LQ88" i="1"/>
  <c r="LQ84" i="1"/>
  <c r="LQ82" i="1"/>
  <c r="LQ86" i="1"/>
  <c r="LQ80" i="1"/>
  <c r="LQ74" i="1"/>
  <c r="LQ78" i="1"/>
  <c r="LQ76" i="1"/>
  <c r="LQ70" i="1"/>
  <c r="LQ72" i="1"/>
  <c r="LQ68" i="1"/>
  <c r="LQ66" i="1"/>
  <c r="LP288" i="1"/>
  <c r="LP286" i="1"/>
  <c r="LP284" i="1"/>
  <c r="LP282" i="1"/>
  <c r="LP290" i="1"/>
  <c r="LP278" i="1"/>
  <c r="LP280" i="1"/>
  <c r="LP276" i="1"/>
  <c r="LP272" i="1"/>
  <c r="LP268" i="1"/>
  <c r="LP274" i="1"/>
  <c r="LP270" i="1"/>
  <c r="LP266" i="1"/>
  <c r="LP264" i="1"/>
  <c r="LP262" i="1"/>
  <c r="LP260" i="1"/>
  <c r="LP256" i="1"/>
  <c r="LP252" i="1"/>
  <c r="LP258" i="1"/>
  <c r="LP254" i="1"/>
  <c r="LP248" i="1"/>
  <c r="LP250" i="1"/>
  <c r="LP246" i="1"/>
  <c r="LP244" i="1"/>
  <c r="LP238" i="1"/>
  <c r="LP242" i="1"/>
  <c r="LP236" i="1"/>
  <c r="LP240" i="1"/>
  <c r="LP199" i="1"/>
  <c r="LP205" i="1"/>
  <c r="LP203" i="1"/>
  <c r="LP201" i="1"/>
  <c r="LP191" i="1"/>
  <c r="LP189" i="1"/>
  <c r="LP195" i="1"/>
  <c r="LP197" i="1"/>
  <c r="LP193" i="1"/>
  <c r="LP187" i="1"/>
  <c r="LP181" i="1"/>
  <c r="LP179" i="1"/>
  <c r="LP185" i="1"/>
  <c r="LP183" i="1"/>
  <c r="LP177" i="1"/>
  <c r="LP173" i="1"/>
  <c r="LP175" i="1"/>
  <c r="LP165" i="1"/>
  <c r="LP167" i="1"/>
  <c r="LP171" i="1"/>
  <c r="LP163" i="1"/>
  <c r="LP169" i="1"/>
  <c r="LP161" i="1"/>
  <c r="LP159" i="1"/>
  <c r="LP157" i="1"/>
  <c r="LP155" i="1"/>
  <c r="LP153" i="1"/>
  <c r="LP151" i="1"/>
  <c r="LP112" i="1"/>
  <c r="LP118" i="1"/>
  <c r="LP120" i="1"/>
  <c r="LP114" i="1"/>
  <c r="LP110" i="1"/>
  <c r="LP116" i="1"/>
  <c r="LP106" i="1"/>
  <c r="LP104" i="1"/>
  <c r="LP108" i="1"/>
  <c r="LP102" i="1"/>
  <c r="LP96" i="1"/>
  <c r="LP100" i="1"/>
  <c r="LP98" i="1"/>
  <c r="LP90" i="1"/>
  <c r="LP92" i="1"/>
  <c r="LP94" i="1"/>
  <c r="LP88" i="1"/>
  <c r="LP86" i="1"/>
  <c r="LP84" i="1"/>
  <c r="LP80" i="1"/>
  <c r="LP82" i="1"/>
  <c r="LP78" i="1"/>
  <c r="LP76" i="1"/>
  <c r="LP72" i="1"/>
  <c r="LP74" i="1"/>
  <c r="LP68" i="1"/>
  <c r="LP70" i="1"/>
  <c r="LP66" i="1"/>
  <c r="LO288" i="1"/>
  <c r="LO282" i="1"/>
  <c r="LO290" i="1"/>
  <c r="LO286" i="1"/>
  <c r="LO278" i="1"/>
  <c r="LO284" i="1"/>
  <c r="LO280" i="1"/>
  <c r="LO276" i="1"/>
  <c r="LO270" i="1"/>
  <c r="LO274" i="1"/>
  <c r="LO268" i="1"/>
  <c r="LO272" i="1"/>
  <c r="LO266" i="1"/>
  <c r="LO264" i="1"/>
  <c r="LO262" i="1"/>
  <c r="LO254" i="1"/>
  <c r="LO260" i="1"/>
  <c r="LO252" i="1"/>
  <c r="LO248" i="1"/>
  <c r="LO258" i="1"/>
  <c r="LO256" i="1"/>
  <c r="LO250" i="1"/>
  <c r="LO246" i="1"/>
  <c r="LO244" i="1"/>
  <c r="LO240" i="1"/>
  <c r="LO236" i="1"/>
  <c r="LO242" i="1"/>
  <c r="LO238" i="1"/>
  <c r="LO201" i="1"/>
  <c r="LO191" i="1"/>
  <c r="LO203" i="1"/>
  <c r="LO199" i="1"/>
  <c r="LO205" i="1"/>
  <c r="LO197" i="1"/>
  <c r="LO189" i="1"/>
  <c r="LO195" i="1"/>
  <c r="LO193" i="1"/>
  <c r="LO187" i="1"/>
  <c r="LO181" i="1"/>
  <c r="LO185" i="1"/>
  <c r="LO179" i="1"/>
  <c r="LO173" i="1"/>
  <c r="LO183" i="1"/>
  <c r="LO177" i="1"/>
  <c r="LO167" i="1"/>
  <c r="LO175" i="1"/>
  <c r="LO163" i="1"/>
  <c r="LO169" i="1"/>
  <c r="LO165" i="1"/>
  <c r="LO171" i="1"/>
  <c r="LO161" i="1"/>
  <c r="LO159" i="1"/>
  <c r="LO157" i="1"/>
  <c r="LO155" i="1"/>
  <c r="LO153" i="1"/>
  <c r="LO151" i="1"/>
  <c r="LO116" i="1"/>
  <c r="LO112" i="1"/>
  <c r="LO110" i="1"/>
  <c r="LO114" i="1"/>
  <c r="LO118" i="1"/>
  <c r="LO120" i="1"/>
  <c r="LO104" i="1"/>
  <c r="LO108" i="1"/>
  <c r="LO106" i="1"/>
  <c r="LO102" i="1"/>
  <c r="LO98" i="1"/>
  <c r="LO96" i="1"/>
  <c r="LO100" i="1"/>
  <c r="LO92" i="1"/>
  <c r="LO90" i="1"/>
  <c r="LO94" i="1"/>
  <c r="LO84" i="1"/>
  <c r="LO88" i="1"/>
  <c r="LO86" i="1"/>
  <c r="LO80" i="1"/>
  <c r="LO78" i="1"/>
  <c r="LO82" i="1"/>
  <c r="LO72" i="1"/>
  <c r="LO76" i="1"/>
  <c r="LO74" i="1"/>
  <c r="LO68" i="1"/>
  <c r="LO70" i="1"/>
  <c r="LO66" i="1"/>
  <c r="LN288" i="1"/>
  <c r="LN290" i="1"/>
  <c r="LN284" i="1"/>
  <c r="LN286" i="1"/>
  <c r="LN282" i="1"/>
  <c r="LN280" i="1"/>
  <c r="LN278" i="1"/>
  <c r="LN276" i="1"/>
  <c r="LN274" i="1"/>
  <c r="LN272" i="1"/>
  <c r="LN268" i="1"/>
  <c r="LN270" i="1"/>
  <c r="LN266" i="1"/>
  <c r="LN264" i="1"/>
  <c r="LN262" i="1"/>
  <c r="LN260" i="1"/>
  <c r="LN256" i="1"/>
  <c r="LN258" i="1"/>
  <c r="LN254" i="1"/>
  <c r="LN252" i="1"/>
  <c r="LN250" i="1"/>
  <c r="LN248" i="1"/>
  <c r="LN246" i="1"/>
  <c r="LN244" i="1"/>
  <c r="LN242" i="1"/>
  <c r="LN240" i="1"/>
  <c r="LN238" i="1"/>
  <c r="LN236" i="1"/>
  <c r="LN203" i="1"/>
  <c r="LN205" i="1"/>
  <c r="LN201" i="1"/>
  <c r="LN199" i="1"/>
  <c r="LN197" i="1"/>
  <c r="LN195" i="1"/>
  <c r="LN193" i="1"/>
  <c r="LN191" i="1"/>
  <c r="LN189" i="1"/>
  <c r="LN187" i="1"/>
  <c r="LN185" i="1"/>
  <c r="LN183" i="1"/>
  <c r="LN181" i="1"/>
  <c r="LN179" i="1"/>
  <c r="LN177" i="1"/>
  <c r="LN173" i="1"/>
  <c r="LN175" i="1"/>
  <c r="LN171" i="1"/>
  <c r="LN169" i="1"/>
  <c r="LN167" i="1"/>
  <c r="LN165" i="1"/>
  <c r="LN163" i="1"/>
  <c r="LN161" i="1"/>
  <c r="LN159" i="1"/>
  <c r="LN157" i="1"/>
  <c r="LN155" i="1"/>
  <c r="LN153" i="1"/>
  <c r="LN151" i="1"/>
  <c r="LN120" i="1"/>
  <c r="LN118" i="1"/>
  <c r="LN116" i="1"/>
  <c r="LN114" i="1"/>
  <c r="LN112" i="1"/>
  <c r="LN110" i="1"/>
  <c r="LN108" i="1"/>
  <c r="LN106" i="1"/>
  <c r="LN104" i="1"/>
  <c r="LN102" i="1"/>
  <c r="LN100" i="1"/>
  <c r="LN98" i="1"/>
  <c r="LN96" i="1"/>
  <c r="LN94" i="1"/>
  <c r="LN92" i="1"/>
  <c r="LN90" i="1"/>
  <c r="LN88" i="1"/>
  <c r="LN86" i="1"/>
  <c r="LN84" i="1"/>
  <c r="LN82" i="1"/>
  <c r="LN80" i="1"/>
  <c r="LN78" i="1"/>
  <c r="LN76" i="1"/>
  <c r="LN74" i="1"/>
  <c r="LN72" i="1"/>
  <c r="LN70" i="1"/>
  <c r="LN68" i="1"/>
  <c r="LN66" i="1"/>
  <c r="LM290" i="1"/>
  <c r="LM288" i="1"/>
  <c r="LM286" i="1"/>
  <c r="LM280" i="1"/>
  <c r="LM282" i="1"/>
  <c r="LM284" i="1"/>
  <c r="LM278" i="1"/>
  <c r="LM276" i="1"/>
  <c r="LM274" i="1"/>
  <c r="LM270" i="1"/>
  <c r="LM266" i="1"/>
  <c r="LM272" i="1"/>
  <c r="LM268" i="1"/>
  <c r="LM262" i="1"/>
  <c r="LM264" i="1"/>
  <c r="LM258" i="1"/>
  <c r="LM260" i="1"/>
  <c r="LM256" i="1"/>
  <c r="LM250" i="1"/>
  <c r="LM252" i="1"/>
  <c r="LM254" i="1"/>
  <c r="LM248" i="1"/>
  <c r="LM246" i="1"/>
  <c r="LM244" i="1"/>
  <c r="LM242" i="1"/>
  <c r="LM240" i="1"/>
  <c r="LM238" i="1"/>
  <c r="LM236" i="1"/>
  <c r="LM203" i="1"/>
  <c r="LM201" i="1"/>
  <c r="LM199" i="1"/>
  <c r="LM205" i="1"/>
  <c r="LM197" i="1"/>
  <c r="LM195" i="1"/>
  <c r="LM189" i="1"/>
  <c r="LM191" i="1"/>
  <c r="LM193" i="1"/>
  <c r="LM187" i="1"/>
  <c r="LM185" i="1"/>
  <c r="LM183" i="1"/>
  <c r="LM177" i="1"/>
  <c r="LM181" i="1"/>
  <c r="LM173" i="1"/>
  <c r="LM179" i="1"/>
  <c r="LM171" i="1"/>
  <c r="LM175" i="1"/>
  <c r="LM169" i="1"/>
  <c r="LM167" i="1"/>
  <c r="LM163" i="1"/>
  <c r="LM165" i="1"/>
  <c r="LM161" i="1"/>
  <c r="LM159" i="1"/>
  <c r="LM157" i="1"/>
  <c r="LM155" i="1"/>
  <c r="LM153" i="1"/>
  <c r="LM151" i="1"/>
  <c r="LM120" i="1"/>
  <c r="LM118" i="1"/>
  <c r="LM116" i="1"/>
  <c r="LM112" i="1"/>
  <c r="LM114" i="1"/>
  <c r="LM110" i="1"/>
  <c r="LM108" i="1"/>
  <c r="LM106" i="1"/>
  <c r="LM100" i="1"/>
  <c r="LM104" i="1"/>
  <c r="LM102" i="1"/>
  <c r="LM98" i="1"/>
  <c r="LM94" i="1"/>
  <c r="LM92" i="1"/>
  <c r="LM96" i="1"/>
  <c r="LM88" i="1"/>
  <c r="LM86" i="1"/>
  <c r="LM90" i="1"/>
  <c r="LM84" i="1"/>
  <c r="LM82" i="1"/>
  <c r="LM78" i="1"/>
  <c r="LM80" i="1"/>
  <c r="LM76" i="1"/>
  <c r="LM74" i="1"/>
  <c r="LM72" i="1"/>
  <c r="LM70" i="1"/>
  <c r="LM68" i="1"/>
  <c r="LM66" i="1"/>
  <c r="LL288" i="1"/>
  <c r="LL290" i="1"/>
  <c r="LL286" i="1"/>
  <c r="LL284" i="1"/>
  <c r="LL280" i="1"/>
  <c r="LL278" i="1"/>
  <c r="LL282" i="1"/>
  <c r="LL274" i="1"/>
  <c r="LL276" i="1"/>
  <c r="LL266" i="1"/>
  <c r="LL270" i="1"/>
  <c r="LL268" i="1"/>
  <c r="LL272" i="1"/>
  <c r="LL262" i="1"/>
  <c r="LL258" i="1"/>
  <c r="LL264" i="1"/>
  <c r="LL260" i="1"/>
  <c r="LL252" i="1"/>
  <c r="LL256" i="1"/>
  <c r="LL254" i="1"/>
  <c r="LL250" i="1"/>
  <c r="LL248" i="1"/>
  <c r="LL244" i="1"/>
  <c r="LL240" i="1"/>
  <c r="LL246" i="1"/>
  <c r="LL242" i="1"/>
  <c r="LL236" i="1"/>
  <c r="LL238" i="1"/>
  <c r="LL203" i="1"/>
  <c r="LL199" i="1"/>
  <c r="LL205" i="1"/>
  <c r="LL201" i="1"/>
  <c r="LL197" i="1"/>
  <c r="LL189" i="1"/>
  <c r="LL193" i="1"/>
  <c r="LL185" i="1"/>
  <c r="LL195" i="1"/>
  <c r="LL191" i="1"/>
  <c r="LL187" i="1"/>
  <c r="LL179" i="1"/>
  <c r="LL183" i="1"/>
  <c r="LL181" i="1"/>
  <c r="LL175" i="1"/>
  <c r="LL171" i="1"/>
  <c r="LL173" i="1"/>
  <c r="LL177" i="1"/>
  <c r="LL169" i="1"/>
  <c r="LL167" i="1"/>
  <c r="LL163" i="1"/>
  <c r="LL165" i="1"/>
  <c r="LL159" i="1"/>
  <c r="LL161" i="1"/>
  <c r="LL157" i="1"/>
  <c r="LL155" i="1"/>
  <c r="LL153" i="1"/>
  <c r="LL151" i="1"/>
  <c r="LL120" i="1"/>
  <c r="LL116" i="1"/>
  <c r="LL118" i="1"/>
  <c r="LL112" i="1"/>
  <c r="LL114" i="1"/>
  <c r="LL108" i="1"/>
  <c r="LL110" i="1"/>
  <c r="LL104" i="1"/>
  <c r="LL106" i="1"/>
  <c r="LL100" i="1"/>
  <c r="LL102" i="1"/>
  <c r="LL98" i="1"/>
  <c r="LL94" i="1"/>
  <c r="LL96" i="1"/>
  <c r="LL92" i="1"/>
  <c r="LL90" i="1"/>
  <c r="LL84" i="1"/>
  <c r="LL86" i="1"/>
  <c r="LL88" i="1"/>
  <c r="LL82" i="1"/>
  <c r="LL78" i="1"/>
  <c r="LL80" i="1"/>
  <c r="LL76" i="1"/>
  <c r="LL74" i="1"/>
  <c r="LL72" i="1"/>
  <c r="LL70" i="1"/>
  <c r="LL68" i="1"/>
  <c r="LL66" i="1"/>
  <c r="LK286" i="1"/>
  <c r="LK284" i="1"/>
  <c r="LK288" i="1"/>
  <c r="LK282" i="1"/>
  <c r="LK290" i="1"/>
  <c r="LK280" i="1"/>
  <c r="LK278" i="1"/>
  <c r="LK276" i="1"/>
  <c r="LK274" i="1"/>
  <c r="LK272" i="1"/>
  <c r="LK268" i="1"/>
  <c r="LK264" i="1"/>
  <c r="LK270" i="1"/>
  <c r="LK266" i="1"/>
  <c r="LK260" i="1"/>
  <c r="LK262" i="1"/>
  <c r="LK256" i="1"/>
  <c r="LK254" i="1"/>
  <c r="LK258" i="1"/>
  <c r="LK252" i="1"/>
  <c r="LK250" i="1"/>
  <c r="LK248" i="1"/>
  <c r="LK246" i="1"/>
  <c r="LK242" i="1"/>
  <c r="LK244" i="1"/>
  <c r="LK240" i="1"/>
  <c r="LK238" i="1"/>
  <c r="LK236" i="1"/>
  <c r="LK205" i="1"/>
  <c r="LK199" i="1"/>
  <c r="LK201" i="1"/>
  <c r="LK203" i="1"/>
  <c r="LK197" i="1"/>
  <c r="LK193" i="1"/>
  <c r="LK195" i="1"/>
  <c r="LK191" i="1"/>
  <c r="LK187" i="1"/>
  <c r="LK189" i="1"/>
  <c r="LK185" i="1"/>
  <c r="LK183" i="1"/>
  <c r="LK179" i="1"/>
  <c r="LK181" i="1"/>
  <c r="LK171" i="1"/>
  <c r="LK175" i="1"/>
  <c r="LK177" i="1"/>
  <c r="LK173" i="1"/>
  <c r="LK169" i="1"/>
  <c r="LK165" i="1"/>
  <c r="LK167" i="1"/>
  <c r="LK163" i="1"/>
  <c r="LK159" i="1"/>
  <c r="LK161" i="1"/>
  <c r="LK157" i="1"/>
  <c r="LK153" i="1"/>
  <c r="LK155" i="1"/>
  <c r="LK151" i="1"/>
  <c r="LK120" i="1"/>
  <c r="LK118" i="1"/>
  <c r="LK116" i="1"/>
  <c r="LK114" i="1"/>
  <c r="LK110" i="1"/>
  <c r="LK112" i="1"/>
  <c r="LK102" i="1"/>
  <c r="LK98" i="1"/>
  <c r="LK108" i="1"/>
  <c r="LK104" i="1"/>
  <c r="LK100" i="1"/>
  <c r="LK106" i="1"/>
  <c r="LK96" i="1"/>
  <c r="LK94" i="1"/>
  <c r="LK92" i="1"/>
  <c r="LK90" i="1"/>
  <c r="LK86" i="1"/>
  <c r="LK88" i="1"/>
  <c r="LK82" i="1"/>
  <c r="LK84" i="1"/>
  <c r="LK80" i="1"/>
  <c r="LK76" i="1"/>
  <c r="LK78" i="1"/>
  <c r="LK74" i="1"/>
  <c r="LK72" i="1"/>
  <c r="LK70" i="1"/>
  <c r="LK68" i="1"/>
  <c r="LK66" i="1"/>
  <c r="LJ288" i="1"/>
  <c r="LJ290" i="1"/>
  <c r="LJ284" i="1"/>
  <c r="LJ286" i="1"/>
  <c r="LJ282" i="1"/>
  <c r="LJ280" i="1"/>
  <c r="LJ278" i="1"/>
  <c r="LJ276" i="1"/>
  <c r="LJ268" i="1"/>
  <c r="LJ274" i="1"/>
  <c r="LJ272" i="1"/>
  <c r="LJ262" i="1"/>
  <c r="LJ270" i="1"/>
  <c r="LJ266" i="1"/>
  <c r="LJ260" i="1"/>
  <c r="LJ258" i="1"/>
  <c r="LJ256" i="1"/>
  <c r="LJ264" i="1"/>
  <c r="LJ254" i="1"/>
  <c r="LJ252" i="1"/>
  <c r="LJ250" i="1"/>
  <c r="LJ248" i="1"/>
  <c r="LJ246" i="1"/>
  <c r="LJ244" i="1"/>
  <c r="LJ242" i="1"/>
  <c r="LJ238" i="1"/>
  <c r="LJ240" i="1"/>
  <c r="LJ236" i="1"/>
  <c r="LJ199" i="1"/>
  <c r="LJ205" i="1"/>
  <c r="LJ201" i="1"/>
  <c r="LJ203" i="1"/>
  <c r="LJ193" i="1"/>
  <c r="LJ197" i="1"/>
  <c r="LJ191" i="1"/>
  <c r="LJ195" i="1"/>
  <c r="LJ183" i="1"/>
  <c r="LJ189" i="1"/>
  <c r="LJ185" i="1"/>
  <c r="LJ187" i="1"/>
  <c r="LJ175" i="1"/>
  <c r="LJ181" i="1"/>
  <c r="LJ169" i="1"/>
  <c r="LJ177" i="1"/>
  <c r="LJ173" i="1"/>
  <c r="LJ179" i="1"/>
  <c r="LJ171" i="1"/>
  <c r="LJ167" i="1"/>
  <c r="LJ161" i="1"/>
  <c r="LJ165" i="1"/>
  <c r="LJ159" i="1"/>
  <c r="LJ163" i="1"/>
  <c r="LJ157" i="1"/>
  <c r="LJ155" i="1"/>
  <c r="LJ151" i="1"/>
  <c r="LJ153" i="1"/>
  <c r="LJ120" i="1"/>
  <c r="LJ118" i="1"/>
  <c r="LJ116" i="1"/>
  <c r="LJ114" i="1"/>
  <c r="LJ112" i="1"/>
  <c r="LJ108" i="1"/>
  <c r="LJ106" i="1"/>
  <c r="LJ110" i="1"/>
  <c r="LJ98" i="1"/>
  <c r="LJ104" i="1"/>
  <c r="LJ102" i="1"/>
  <c r="LJ96" i="1"/>
  <c r="LJ100" i="1"/>
  <c r="LJ94" i="1"/>
  <c r="LJ90" i="1"/>
  <c r="LJ92" i="1"/>
  <c r="LJ86" i="1"/>
  <c r="LJ84" i="1"/>
  <c r="LJ88" i="1"/>
  <c r="LJ80" i="1"/>
  <c r="LJ78" i="1"/>
  <c r="LJ82" i="1"/>
  <c r="LJ76" i="1"/>
  <c r="LJ74" i="1"/>
  <c r="LJ72" i="1"/>
  <c r="LJ70" i="1"/>
  <c r="LJ68" i="1"/>
  <c r="LJ66" i="1"/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MH296" i="1"/>
  <c r="MG296" i="1"/>
  <c r="MF296" i="1"/>
  <c r="ME296" i="1"/>
  <c r="MD296" i="1"/>
  <c r="MC296" i="1"/>
  <c r="LZ296" i="1"/>
  <c r="LY296" i="1"/>
  <c r="LV296" i="1"/>
  <c r="LU296" i="1"/>
  <c r="LT296" i="1"/>
  <c r="LS296" i="1"/>
  <c r="LP296" i="1"/>
  <c r="LO296" i="1"/>
  <c r="LN296" i="1"/>
  <c r="LM296" i="1"/>
  <c r="LL296" i="1"/>
  <c r="LK296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KP296" i="1"/>
  <c r="KO296" i="1"/>
  <c r="KN296" i="1"/>
  <c r="KM296" i="1"/>
  <c r="KL296" i="1"/>
  <c r="KK296" i="1"/>
  <c r="KJ296" i="1"/>
  <c r="KI296" i="1"/>
  <c r="KH296" i="1"/>
  <c r="KG296" i="1"/>
  <c r="KF296" i="1"/>
  <c r="KE296" i="1"/>
  <c r="KD296" i="1"/>
  <c r="KC296" i="1"/>
  <c r="KB296" i="1"/>
  <c r="KA296" i="1"/>
  <c r="JZ296" i="1"/>
  <c r="JY296" i="1"/>
  <c r="JX296" i="1"/>
  <c r="JW296" i="1"/>
  <c r="JV296" i="1"/>
  <c r="JU296" i="1"/>
  <c r="JP265" i="1"/>
  <c r="JO265" i="1"/>
  <c r="JN265" i="1"/>
  <c r="JM265" i="1"/>
  <c r="JL265" i="1"/>
  <c r="JK265" i="1"/>
  <c r="JJ265" i="1"/>
  <c r="GY244" i="1"/>
  <c r="GX244" i="1"/>
  <c r="GW244" i="1"/>
  <c r="GV244" i="1"/>
  <c r="JI265" i="1"/>
  <c r="JH265" i="1"/>
  <c r="JG265" i="1"/>
  <c r="JF265" i="1"/>
  <c r="JE265" i="1"/>
  <c r="JD265" i="1"/>
  <c r="JC265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IE265" i="1"/>
  <c r="ID265" i="1"/>
  <c r="IC265" i="1"/>
  <c r="IB265" i="1"/>
  <c r="IA265" i="1"/>
  <c r="HZ265" i="1"/>
  <c r="HY265" i="1"/>
  <c r="HX265" i="1"/>
  <c r="HW265" i="1"/>
  <c r="HV265" i="1"/>
  <c r="HU265" i="1"/>
  <c r="HT265" i="1"/>
  <c r="HS265" i="1"/>
  <c r="HR265" i="1"/>
  <c r="HQ265" i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N201" i="1" s="1"/>
  <c r="RK197" i="1"/>
  <c r="RH197" i="1"/>
  <c r="RE197" i="1"/>
  <c r="RB197" i="1"/>
  <c r="RB201" i="1" s="1"/>
  <c r="QY197" i="1"/>
  <c r="QV197" i="1"/>
  <c r="QS197" i="1"/>
  <c r="QP197" i="1"/>
  <c r="QP201" i="1" s="1"/>
  <c r="QM197" i="1"/>
  <c r="QJ197" i="1"/>
  <c r="QG197" i="1"/>
  <c r="QD197" i="1"/>
  <c r="QD201" i="1" s="1"/>
  <c r="QA197" i="1"/>
  <c r="PX197" i="1"/>
  <c r="PU197" i="1"/>
  <c r="PR197" i="1"/>
  <c r="PR201" i="1" s="1"/>
  <c r="PO197" i="1"/>
  <c r="PL197" i="1"/>
  <c r="PI197" i="1"/>
  <c r="PI201" i="1" s="1"/>
  <c r="PF197" i="1"/>
  <c r="PF201" i="1" s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A191" i="1"/>
  <c r="PX191" i="1"/>
  <c r="PU191" i="1"/>
  <c r="PR191" i="1"/>
  <c r="PO191" i="1"/>
  <c r="PL191" i="1"/>
  <c r="PI191" i="1"/>
  <c r="PF191" i="1"/>
  <c r="RU189" i="1"/>
  <c r="RU193" i="1" s="1"/>
  <c r="RS189" i="1"/>
  <c r="RR189" i="1"/>
  <c r="RP189" i="1"/>
  <c r="RP193" i="1" s="1"/>
  <c r="RO189" i="1"/>
  <c r="RM189" i="1"/>
  <c r="RM193" i="1" s="1"/>
  <c r="RL189" i="1"/>
  <c r="RL193" i="1" s="1"/>
  <c r="RJ189" i="1"/>
  <c r="RJ193" i="1" s="1"/>
  <c r="RI189" i="1"/>
  <c r="RI193" i="1" s="1"/>
  <c r="RG189" i="1"/>
  <c r="RF189" i="1"/>
  <c r="RD189" i="1"/>
  <c r="RD193" i="1" s="1"/>
  <c r="RC189" i="1"/>
  <c r="RA189" i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B189" i="1"/>
  <c r="QB193" i="1" s="1"/>
  <c r="PZ189" i="1"/>
  <c r="PY189" i="1"/>
  <c r="PY193" i="1" s="1"/>
  <c r="PW189" i="1"/>
  <c r="PV189" i="1"/>
  <c r="PT189" i="1"/>
  <c r="PT193" i="1" s="1"/>
  <c r="PS189" i="1"/>
  <c r="PQ189" i="1"/>
  <c r="PP189" i="1"/>
  <c r="PP193" i="1" s="1"/>
  <c r="PN189" i="1"/>
  <c r="PM189" i="1"/>
  <c r="PM193" i="1" s="1"/>
  <c r="PK189" i="1"/>
  <c r="PJ189" i="1"/>
  <c r="PH189" i="1"/>
  <c r="PH193" i="1" s="1"/>
  <c r="PG189" i="1"/>
  <c r="PE189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G187" i="1" s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I183" i="1"/>
  <c r="QI187" i="1" s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K187" i="1" s="1"/>
  <c r="PJ183" i="1"/>
  <c r="PJ187" i="1" s="1"/>
  <c r="PH183" i="1"/>
  <c r="PG183" i="1"/>
  <c r="PG187" i="1" s="1"/>
  <c r="PE183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U181" i="1" s="1"/>
  <c r="RS177" i="1"/>
  <c r="RR177" i="1"/>
  <c r="RP177" i="1"/>
  <c r="RO177" i="1"/>
  <c r="RM177" i="1"/>
  <c r="RM181" i="1" s="1"/>
  <c r="RL177" i="1"/>
  <c r="RJ177" i="1"/>
  <c r="RI177" i="1"/>
  <c r="RI181" i="1" s="1"/>
  <c r="RG177" i="1"/>
  <c r="RF177" i="1"/>
  <c r="RD177" i="1"/>
  <c r="RD181" i="1" s="1"/>
  <c r="RC177" i="1"/>
  <c r="RA177" i="1"/>
  <c r="RA181" i="1" s="1"/>
  <c r="QZ177" i="1"/>
  <c r="QX177" i="1"/>
  <c r="QW177" i="1"/>
  <c r="QW181" i="1" s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K181" i="1" s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Y181" i="1" s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M181" i="1" s="1"/>
  <c r="PK177" i="1"/>
  <c r="PK181" i="1" s="1"/>
  <c r="PJ177" i="1"/>
  <c r="PH177" i="1"/>
  <c r="PG177" i="1"/>
  <c r="PG181" i="1" s="1"/>
  <c r="PE177" i="1"/>
  <c r="PE181" i="1" s="1"/>
  <c r="RT173" i="1"/>
  <c r="RQ173" i="1"/>
  <c r="RN173" i="1"/>
  <c r="RK173" i="1"/>
  <c r="RH173" i="1"/>
  <c r="RE173" i="1"/>
  <c r="RB173" i="1"/>
  <c r="QY173" i="1"/>
  <c r="QV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M175" i="1" s="1"/>
  <c r="RL171" i="1"/>
  <c r="RJ171" i="1"/>
  <c r="RJ175" i="1" s="1"/>
  <c r="RI171" i="1"/>
  <c r="RG171" i="1"/>
  <c r="RF171" i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Q175" i="1" s="1"/>
  <c r="QO171" i="1"/>
  <c r="QO175" i="1" s="1"/>
  <c r="QN171" i="1"/>
  <c r="QL171" i="1"/>
  <c r="QL175" i="1" s="1"/>
  <c r="QK171" i="1"/>
  <c r="QI171" i="1"/>
  <c r="QI175" i="1" s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Q175" i="1" s="1"/>
  <c r="PP171" i="1"/>
  <c r="PN171" i="1"/>
  <c r="PN175" i="1" s="1"/>
  <c r="PM171" i="1"/>
  <c r="PK171" i="1"/>
  <c r="PJ171" i="1"/>
  <c r="PH171" i="1"/>
  <c r="PG171" i="1"/>
  <c r="PE171" i="1"/>
  <c r="RT167" i="1"/>
  <c r="RQ167" i="1"/>
  <c r="RN167" i="1"/>
  <c r="RK167" i="1"/>
  <c r="RH167" i="1"/>
  <c r="RE167" i="1"/>
  <c r="RB167" i="1"/>
  <c r="QY167" i="1"/>
  <c r="QV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P169" i="1" s="1"/>
  <c r="RO165" i="1"/>
  <c r="RM165" i="1"/>
  <c r="RL165" i="1"/>
  <c r="RL169" i="1" s="1"/>
  <c r="RJ165" i="1"/>
  <c r="RI165" i="1"/>
  <c r="RG165" i="1"/>
  <c r="RF165" i="1"/>
  <c r="RF169" i="1" s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I165" i="1"/>
  <c r="QH165" i="1"/>
  <c r="QF165" i="1"/>
  <c r="QE165" i="1"/>
  <c r="QC165" i="1"/>
  <c r="QB165" i="1"/>
  <c r="PZ165" i="1"/>
  <c r="PY165" i="1"/>
  <c r="PW165" i="1"/>
  <c r="PV165" i="1"/>
  <c r="PT165" i="1"/>
  <c r="PS165" i="1"/>
  <c r="PQ165" i="1"/>
  <c r="PP165" i="1"/>
  <c r="PN165" i="1"/>
  <c r="PN169" i="1" s="1"/>
  <c r="PM165" i="1"/>
  <c r="PK165" i="1"/>
  <c r="PJ165" i="1"/>
  <c r="PH165" i="1"/>
  <c r="PG165" i="1"/>
  <c r="PE165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U163" i="1" s="1"/>
  <c r="RS159" i="1"/>
  <c r="RR159" i="1"/>
  <c r="RR163" i="1" s="1"/>
  <c r="RP159" i="1"/>
  <c r="RO159" i="1"/>
  <c r="RM159" i="1"/>
  <c r="RL159" i="1"/>
  <c r="RJ159" i="1"/>
  <c r="RJ163" i="1" s="1"/>
  <c r="RI159" i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X163" i="1" s="1"/>
  <c r="QW159" i="1"/>
  <c r="QU159" i="1"/>
  <c r="QU163" i="1" s="1"/>
  <c r="QT159" i="1"/>
  <c r="QT163" i="1" s="1"/>
  <c r="QR159" i="1"/>
  <c r="QR163" i="1" s="1"/>
  <c r="QQ159" i="1"/>
  <c r="QQ163" i="1" s="1"/>
  <c r="QO159" i="1"/>
  <c r="QN159" i="1"/>
  <c r="QN163" i="1" s="1"/>
  <c r="QL159" i="1"/>
  <c r="QL163" i="1" s="1"/>
  <c r="QK159" i="1"/>
  <c r="QI159" i="1"/>
  <c r="QI163" i="1" s="1"/>
  <c r="QH159" i="1"/>
  <c r="QH163" i="1" s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N163" i="1" s="1"/>
  <c r="PM159" i="1"/>
  <c r="PM163" i="1" s="1"/>
  <c r="PK159" i="1"/>
  <c r="PK163" i="1" s="1"/>
  <c r="PJ159" i="1"/>
  <c r="PJ163" i="1" s="1"/>
  <c r="PH159" i="1"/>
  <c r="PH163" i="1" s="1"/>
  <c r="PG159" i="1"/>
  <c r="PG163" i="1" s="1"/>
  <c r="PE159" i="1"/>
  <c r="PE163" i="1" s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H159" i="1" s="1"/>
  <c r="RH163" i="1" s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J153" i="1"/>
  <c r="QJ159" i="1" s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L157" i="1" s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T116" i="1" s="1"/>
  <c r="RQ112" i="1"/>
  <c r="RQ116" i="1" s="1"/>
  <c r="RN112" i="1"/>
  <c r="RK112" i="1"/>
  <c r="RK116" i="1" s="1"/>
  <c r="RH112" i="1"/>
  <c r="RH116" i="1" s="1"/>
  <c r="RE112" i="1"/>
  <c r="RE116" i="1" s="1"/>
  <c r="RB112" i="1"/>
  <c r="QY112" i="1"/>
  <c r="QY116" i="1" s="1"/>
  <c r="QV112" i="1"/>
  <c r="QS112" i="1"/>
  <c r="QS116" i="1" s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T106" i="1"/>
  <c r="RQ106" i="1"/>
  <c r="RN106" i="1"/>
  <c r="RK106" i="1"/>
  <c r="RH106" i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I106" i="1"/>
  <c r="PF106" i="1"/>
  <c r="RU104" i="1"/>
  <c r="RU108" i="1" s="1"/>
  <c r="RS104" i="1"/>
  <c r="RR104" i="1"/>
  <c r="RP104" i="1"/>
  <c r="RO104" i="1"/>
  <c r="RM104" i="1"/>
  <c r="RM108" i="1" s="1"/>
  <c r="RL104" i="1"/>
  <c r="RJ104" i="1"/>
  <c r="RI104" i="1"/>
  <c r="RI108" i="1" s="1"/>
  <c r="RG104" i="1"/>
  <c r="RF104" i="1"/>
  <c r="RD104" i="1"/>
  <c r="RC104" i="1"/>
  <c r="RA104" i="1"/>
  <c r="RA108" i="1" s="1"/>
  <c r="QZ104" i="1"/>
  <c r="QX104" i="1"/>
  <c r="QW104" i="1"/>
  <c r="QW108" i="1" s="1"/>
  <c r="QU104" i="1"/>
  <c r="QT104" i="1"/>
  <c r="QR104" i="1"/>
  <c r="QR108" i="1" s="1"/>
  <c r="QQ104" i="1"/>
  <c r="QO104" i="1"/>
  <c r="QN104" i="1"/>
  <c r="QN108" i="1" s="1"/>
  <c r="QL104" i="1"/>
  <c r="QK104" i="1"/>
  <c r="QK108" i="1" s="1"/>
  <c r="QI104" i="1"/>
  <c r="QH104" i="1"/>
  <c r="QF104" i="1"/>
  <c r="QF108" i="1" s="1"/>
  <c r="QE104" i="1"/>
  <c r="QC104" i="1"/>
  <c r="QB104" i="1"/>
  <c r="QB108" i="1" s="1"/>
  <c r="PZ104" i="1"/>
  <c r="PY104" i="1"/>
  <c r="PY108" i="1" s="1"/>
  <c r="PW104" i="1"/>
  <c r="PV104" i="1"/>
  <c r="PT104" i="1"/>
  <c r="PT108" i="1" s="1"/>
  <c r="PS104" i="1"/>
  <c r="PQ104" i="1"/>
  <c r="PP104" i="1"/>
  <c r="PP108" i="1" s="1"/>
  <c r="PN104" i="1"/>
  <c r="PM104" i="1"/>
  <c r="PM108" i="1" s="1"/>
  <c r="PK104" i="1"/>
  <c r="PJ104" i="1"/>
  <c r="PH104" i="1"/>
  <c r="PH108" i="1" s="1"/>
  <c r="PG104" i="1"/>
  <c r="PE104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L102" i="1" s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Z102" i="1" s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N102" i="1" s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QB102" i="1" s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P102" i="1" s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O96" i="1" s="1"/>
  <c r="RM92" i="1"/>
  <c r="RM96" i="1" s="1"/>
  <c r="RL92" i="1"/>
  <c r="RJ92" i="1"/>
  <c r="RI92" i="1"/>
  <c r="RI96" i="1" s="1"/>
  <c r="RG92" i="1"/>
  <c r="RG96" i="1" s="1"/>
  <c r="RF92" i="1"/>
  <c r="RD92" i="1"/>
  <c r="RC92" i="1"/>
  <c r="RC96" i="1" s="1"/>
  <c r="RA92" i="1"/>
  <c r="QZ92" i="1"/>
  <c r="QX92" i="1"/>
  <c r="QW92" i="1"/>
  <c r="QW96" i="1" s="1"/>
  <c r="QU92" i="1"/>
  <c r="QU96" i="1" s="1"/>
  <c r="QT92" i="1"/>
  <c r="QR92" i="1"/>
  <c r="QQ92" i="1"/>
  <c r="QQ96" i="1" s="1"/>
  <c r="QO92" i="1"/>
  <c r="QO96" i="1" s="1"/>
  <c r="QN92" i="1"/>
  <c r="QL92" i="1"/>
  <c r="QK92" i="1"/>
  <c r="QK96" i="1" s="1"/>
  <c r="QI92" i="1"/>
  <c r="QI96" i="1" s="1"/>
  <c r="QH92" i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S96" i="1" s="1"/>
  <c r="PQ92" i="1"/>
  <c r="PQ96" i="1" s="1"/>
  <c r="PP92" i="1"/>
  <c r="PN92" i="1"/>
  <c r="PM92" i="1"/>
  <c r="PM96" i="1" s="1"/>
  <c r="PK92" i="1"/>
  <c r="PK96" i="1" s="1"/>
  <c r="PJ92" i="1"/>
  <c r="PH92" i="1"/>
  <c r="PG92" i="1"/>
  <c r="PG96" i="1" s="1"/>
  <c r="PE92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S90" i="1" s="1"/>
  <c r="RR86" i="1"/>
  <c r="RR90" i="1" s="1"/>
  <c r="RP86" i="1"/>
  <c r="RP90" i="1" s="1"/>
  <c r="RO86" i="1"/>
  <c r="RM86" i="1"/>
  <c r="RM90" i="1" s="1"/>
  <c r="RL86" i="1"/>
  <c r="RL90" i="1" s="1"/>
  <c r="RJ86" i="1"/>
  <c r="RJ90" i="1" s="1"/>
  <c r="RI86" i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H90" i="1" s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Q90" i="1" s="1"/>
  <c r="PP86" i="1"/>
  <c r="PP90" i="1" s="1"/>
  <c r="PN86" i="1"/>
  <c r="PN90" i="1" s="1"/>
  <c r="PM86" i="1"/>
  <c r="PK86" i="1"/>
  <c r="PJ86" i="1"/>
  <c r="PJ90" i="1" s="1"/>
  <c r="PH86" i="1"/>
  <c r="PH90" i="1" s="1"/>
  <c r="PG86" i="1"/>
  <c r="PE86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R84" i="1" s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W80" i="1"/>
  <c r="QW84" i="1" s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QB84" i="1" s="1"/>
  <c r="PZ80" i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PE84" i="1" s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D78" i="1" s="1"/>
  <c r="RC74" i="1"/>
  <c r="RA74" i="1"/>
  <c r="QZ74" i="1"/>
  <c r="QZ78" i="1" s="1"/>
  <c r="QX74" i="1"/>
  <c r="QW74" i="1"/>
  <c r="QW78" i="1" s="1"/>
  <c r="QU74" i="1"/>
  <c r="QU78" i="1" s="1"/>
  <c r="QT74" i="1"/>
  <c r="QR74" i="1"/>
  <c r="QQ74" i="1"/>
  <c r="QQ78" i="1" s="1"/>
  <c r="QO74" i="1"/>
  <c r="QN74" i="1"/>
  <c r="QL74" i="1"/>
  <c r="QL78" i="1" s="1"/>
  <c r="QK74" i="1"/>
  <c r="QK78" i="1" s="1"/>
  <c r="QI74" i="1"/>
  <c r="QI78" i="1" s="1"/>
  <c r="QH74" i="1"/>
  <c r="QH78" i="1" s="1"/>
  <c r="QF74" i="1"/>
  <c r="QE74" i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H78" i="1" s="1"/>
  <c r="PG74" i="1"/>
  <c r="PE74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G72" i="1" s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C68" i="1"/>
  <c r="QC72" i="1" s="1"/>
  <c r="QB68" i="1"/>
  <c r="QB76" i="1" s="1"/>
  <c r="QA68" i="1"/>
  <c r="QA74" i="1" s="1"/>
  <c r="PZ68" i="1"/>
  <c r="PZ72" i="1" s="1"/>
  <c r="PY68" i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K72" i="1" s="1"/>
  <c r="PJ68" i="1"/>
  <c r="PJ72" i="1" s="1"/>
  <c r="PI68" i="1"/>
  <c r="PI74" i="1" s="1"/>
  <c r="PH68" i="1"/>
  <c r="PH76" i="1" s="1"/>
  <c r="PG68" i="1"/>
  <c r="PG76" i="1" s="1"/>
  <c r="PF68" i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MQ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MS288" i="1"/>
  <c r="MR288" i="1"/>
  <c r="MP288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MQ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J286" i="1" s="1"/>
  <c r="OG282" i="1"/>
  <c r="OG286" i="1" s="1"/>
  <c r="OD282" i="1"/>
  <c r="OA282" i="1"/>
  <c r="OA286" i="1" s="1"/>
  <c r="NX282" i="1"/>
  <c r="NX286" i="1" s="1"/>
  <c r="NU282" i="1"/>
  <c r="NU286" i="1" s="1"/>
  <c r="NR282" i="1"/>
  <c r="NO282" i="1"/>
  <c r="NO286" i="1" s="1"/>
  <c r="NL282" i="1"/>
  <c r="NL286" i="1" s="1"/>
  <c r="NI282" i="1"/>
  <c r="NI286" i="1" s="1"/>
  <c r="NF282" i="1"/>
  <c r="NC282" i="1"/>
  <c r="NC286" i="1" s="1"/>
  <c r="MZ282" i="1"/>
  <c r="MZ286" i="1" s="1"/>
  <c r="MW282" i="1"/>
  <c r="MW286" i="1" s="1"/>
  <c r="MT282" i="1"/>
  <c r="MQ282" i="1"/>
  <c r="MQ286" i="1" s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MS280" i="1"/>
  <c r="MR280" i="1"/>
  <c r="MP280" i="1"/>
  <c r="PB276" i="1"/>
  <c r="OY276" i="1"/>
  <c r="OV276" i="1"/>
  <c r="OS276" i="1"/>
  <c r="OP276" i="1"/>
  <c r="OM276" i="1"/>
  <c r="OJ276" i="1"/>
  <c r="OG276" i="1"/>
  <c r="OD276" i="1"/>
  <c r="OA276" i="1"/>
  <c r="NX276" i="1"/>
  <c r="NU276" i="1"/>
  <c r="NR276" i="1"/>
  <c r="NO276" i="1"/>
  <c r="NL276" i="1"/>
  <c r="NI276" i="1"/>
  <c r="NF276" i="1"/>
  <c r="NC276" i="1"/>
  <c r="MZ276" i="1"/>
  <c r="MW276" i="1"/>
  <c r="MT276" i="1"/>
  <c r="MQ276" i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MS274" i="1"/>
  <c r="MS278" i="1" s="1"/>
  <c r="MR274" i="1"/>
  <c r="MR278" i="1" s="1"/>
  <c r="MP274" i="1"/>
  <c r="MP278" i="1" s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MQ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MS268" i="1"/>
  <c r="MR268" i="1"/>
  <c r="MP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MQ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MS262" i="1"/>
  <c r="MR262" i="1"/>
  <c r="MR266" i="1" s="1"/>
  <c r="MP262" i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MQ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MS256" i="1"/>
  <c r="MR256" i="1"/>
  <c r="MP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MQ252" i="1"/>
  <c r="PC250" i="1"/>
  <c r="PA250" i="1"/>
  <c r="PA254" i="1" s="1"/>
  <c r="OZ250" i="1"/>
  <c r="OX250" i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K250" i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Y250" i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M250" i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MY250" i="1"/>
  <c r="MY254" i="1" s="1"/>
  <c r="MX250" i="1"/>
  <c r="MV250" i="1"/>
  <c r="MV254" i="1" s="1"/>
  <c r="MU250" i="1"/>
  <c r="MU254" i="1" s="1"/>
  <c r="MS250" i="1"/>
  <c r="MR250" i="1"/>
  <c r="MR254" i="1" s="1"/>
  <c r="MP250" i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MQ246" i="1"/>
  <c r="PC244" i="1"/>
  <c r="PA244" i="1"/>
  <c r="PA248" i="1" s="1"/>
  <c r="OZ244" i="1"/>
  <c r="OX244" i="1"/>
  <c r="OX248" i="1" s="1"/>
  <c r="OW244" i="1"/>
  <c r="OW248" i="1" s="1"/>
  <c r="OU244" i="1"/>
  <c r="OT244" i="1"/>
  <c r="OT248" i="1" s="1"/>
  <c r="OR244" i="1"/>
  <c r="OQ244" i="1"/>
  <c r="OO244" i="1"/>
  <c r="OO248" i="1" s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MS244" i="1"/>
  <c r="MR244" i="1"/>
  <c r="MP244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MS240" i="1"/>
  <c r="MR240" i="1"/>
  <c r="MQ240" i="1"/>
  <c r="MP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MS238" i="1"/>
  <c r="MS246" i="1" s="1"/>
  <c r="MR238" i="1"/>
  <c r="MR246" i="1" s="1"/>
  <c r="MQ238" i="1"/>
  <c r="MQ244" i="1" s="1"/>
  <c r="MP238" i="1"/>
  <c r="MP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MS236" i="1"/>
  <c r="MR236" i="1"/>
  <c r="MQ236" i="1"/>
  <c r="MP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MQ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MS203" i="1"/>
  <c r="MR203" i="1"/>
  <c r="MP203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MQ199" i="1"/>
  <c r="PB197" i="1"/>
  <c r="OY197" i="1"/>
  <c r="OY201" i="1" s="1"/>
  <c r="OV197" i="1"/>
  <c r="OS197" i="1"/>
  <c r="OP197" i="1"/>
  <c r="OM197" i="1"/>
  <c r="OM201" i="1" s="1"/>
  <c r="OJ197" i="1"/>
  <c r="OG197" i="1"/>
  <c r="OG201" i="1" s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I201" i="1" s="1"/>
  <c r="NF197" i="1"/>
  <c r="NC197" i="1"/>
  <c r="NC201" i="1" s="1"/>
  <c r="MZ197" i="1"/>
  <c r="MW197" i="1"/>
  <c r="MT197" i="1"/>
  <c r="MQ197" i="1"/>
  <c r="MQ201" i="1" s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MS195" i="1"/>
  <c r="MR195" i="1"/>
  <c r="MP195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MQ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T193" i="1" s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H193" i="1" s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V193" i="1" s="1"/>
  <c r="NT189" i="1"/>
  <c r="NS189" i="1"/>
  <c r="NQ189" i="1"/>
  <c r="NQ193" i="1" s="1"/>
  <c r="NP189" i="1"/>
  <c r="NN189" i="1"/>
  <c r="NN193" i="1" s="1"/>
  <c r="NM189" i="1"/>
  <c r="NK189" i="1"/>
  <c r="NJ189" i="1"/>
  <c r="NJ193" i="1" s="1"/>
  <c r="NH189" i="1"/>
  <c r="NG189" i="1"/>
  <c r="NE189" i="1"/>
  <c r="NE193" i="1" s="1"/>
  <c r="ND189" i="1"/>
  <c r="NB189" i="1"/>
  <c r="NB193" i="1" s="1"/>
  <c r="NA189" i="1"/>
  <c r="MY189" i="1"/>
  <c r="MX189" i="1"/>
  <c r="MX193" i="1" s="1"/>
  <c r="MV189" i="1"/>
  <c r="MU189" i="1"/>
  <c r="MS189" i="1"/>
  <c r="MS193" i="1" s="1"/>
  <c r="MR189" i="1"/>
  <c r="MP189" i="1"/>
  <c r="MP193" i="1" s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MQ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R187" i="1" s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F187" i="1" s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T187" i="1" s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H187" i="1" s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V187" i="1" s="1"/>
  <c r="MU183" i="1"/>
  <c r="MS183" i="1"/>
  <c r="MS187" i="1" s="1"/>
  <c r="MR183" i="1"/>
  <c r="MR187" i="1" s="1"/>
  <c r="MP183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MQ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I181" i="1" s="1"/>
  <c r="OH177" i="1"/>
  <c r="OH181" i="1" s="1"/>
  <c r="OF177" i="1"/>
  <c r="OE177" i="1"/>
  <c r="OE181" i="1" s="1"/>
  <c r="OC177" i="1"/>
  <c r="OB177" i="1"/>
  <c r="NZ177" i="1"/>
  <c r="NY177" i="1"/>
  <c r="NW177" i="1"/>
  <c r="NW181" i="1" s="1"/>
  <c r="NV177" i="1"/>
  <c r="NV181" i="1" s="1"/>
  <c r="NT177" i="1"/>
  <c r="NS177" i="1"/>
  <c r="NS181" i="1" s="1"/>
  <c r="NQ177" i="1"/>
  <c r="NP177" i="1"/>
  <c r="NN177" i="1"/>
  <c r="NM177" i="1"/>
  <c r="NK177" i="1"/>
  <c r="NK181" i="1" s="1"/>
  <c r="NJ177" i="1"/>
  <c r="NJ181" i="1" s="1"/>
  <c r="NH177" i="1"/>
  <c r="NG177" i="1"/>
  <c r="NG181" i="1" s="1"/>
  <c r="NE177" i="1"/>
  <c r="ND177" i="1"/>
  <c r="NB177" i="1"/>
  <c r="NA177" i="1"/>
  <c r="MY177" i="1"/>
  <c r="MX177" i="1"/>
  <c r="MX181" i="1" s="1"/>
  <c r="MV177" i="1"/>
  <c r="MU177" i="1"/>
  <c r="MS177" i="1"/>
  <c r="MR177" i="1"/>
  <c r="MP177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MQ173" i="1"/>
  <c r="PC171" i="1"/>
  <c r="PC175" i="1" s="1"/>
  <c r="PA171" i="1"/>
  <c r="PA175" i="1" s="1"/>
  <c r="OZ171" i="1"/>
  <c r="OX171" i="1"/>
  <c r="OX175" i="1" s="1"/>
  <c r="OW171" i="1"/>
  <c r="OW175" i="1" s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Y175" i="1" s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NA175" i="1" s="1"/>
  <c r="MY171" i="1"/>
  <c r="MY175" i="1" s="1"/>
  <c r="MX171" i="1"/>
  <c r="MX175" i="1" s="1"/>
  <c r="MV171" i="1"/>
  <c r="MU171" i="1"/>
  <c r="MU175" i="1" s="1"/>
  <c r="MS171" i="1"/>
  <c r="MR171" i="1"/>
  <c r="MP171" i="1"/>
  <c r="MP175" i="1" s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MQ167" i="1"/>
  <c r="PC165" i="1"/>
  <c r="PA165" i="1"/>
  <c r="PA169" i="1" s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O169" i="1" s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C169" i="1" s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Q169" i="1" s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E169" i="1" s="1"/>
  <c r="ND165" i="1"/>
  <c r="ND169" i="1" s="1"/>
  <c r="NB165" i="1"/>
  <c r="NA165" i="1"/>
  <c r="NA169" i="1" s="1"/>
  <c r="MY165" i="1"/>
  <c r="MX165" i="1"/>
  <c r="MV165" i="1"/>
  <c r="MV169" i="1" s="1"/>
  <c r="MU165" i="1"/>
  <c r="MS165" i="1"/>
  <c r="MS169" i="1" s="1"/>
  <c r="MR165" i="1"/>
  <c r="MR169" i="1" s="1"/>
  <c r="MP165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MQ161" i="1"/>
  <c r="PC159" i="1"/>
  <c r="PC163" i="1" s="1"/>
  <c r="PA159" i="1"/>
  <c r="OZ159" i="1"/>
  <c r="OZ163" i="1" s="1"/>
  <c r="OX159" i="1"/>
  <c r="OW159" i="1"/>
  <c r="OU159" i="1"/>
  <c r="OU163" i="1" s="1"/>
  <c r="OT159" i="1"/>
  <c r="OR159" i="1"/>
  <c r="OR163" i="1" s="1"/>
  <c r="OQ159" i="1"/>
  <c r="OQ163" i="1" s="1"/>
  <c r="OO159" i="1"/>
  <c r="ON159" i="1"/>
  <c r="ON163" i="1" s="1"/>
  <c r="OL159" i="1"/>
  <c r="OK159" i="1"/>
  <c r="OI159" i="1"/>
  <c r="OI163" i="1" s="1"/>
  <c r="OH159" i="1"/>
  <c r="OF159" i="1"/>
  <c r="OF163" i="1" s="1"/>
  <c r="OE159" i="1"/>
  <c r="OE163" i="1" s="1"/>
  <c r="OC159" i="1"/>
  <c r="OB159" i="1"/>
  <c r="OB163" i="1" s="1"/>
  <c r="NZ159" i="1"/>
  <c r="NY159" i="1"/>
  <c r="NW159" i="1"/>
  <c r="NW163" i="1" s="1"/>
  <c r="NV159" i="1"/>
  <c r="NT159" i="1"/>
  <c r="NT163" i="1" s="1"/>
  <c r="NS159" i="1"/>
  <c r="NS163" i="1" s="1"/>
  <c r="NQ159" i="1"/>
  <c r="NP159" i="1"/>
  <c r="NP163" i="1" s="1"/>
  <c r="NN159" i="1"/>
  <c r="NM159" i="1"/>
  <c r="NK159" i="1"/>
  <c r="NK163" i="1" s="1"/>
  <c r="NJ159" i="1"/>
  <c r="NH159" i="1"/>
  <c r="NH163" i="1" s="1"/>
  <c r="NG159" i="1"/>
  <c r="NG163" i="1" s="1"/>
  <c r="NE159" i="1"/>
  <c r="ND159" i="1"/>
  <c r="ND163" i="1" s="1"/>
  <c r="NB159" i="1"/>
  <c r="NA159" i="1"/>
  <c r="MY159" i="1"/>
  <c r="MY163" i="1" s="1"/>
  <c r="MX159" i="1"/>
  <c r="MV159" i="1"/>
  <c r="MV163" i="1" s="1"/>
  <c r="MU159" i="1"/>
  <c r="MU163" i="1" s="1"/>
  <c r="MS159" i="1"/>
  <c r="MR159" i="1"/>
  <c r="MR163" i="1" s="1"/>
  <c r="MP159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MS153" i="1"/>
  <c r="MS161" i="1" s="1"/>
  <c r="MR153" i="1"/>
  <c r="MR157" i="1" s="1"/>
  <c r="MQ153" i="1"/>
  <c r="MQ159" i="1" s="1"/>
  <c r="MQ165" i="1" s="1"/>
  <c r="MP153" i="1"/>
  <c r="MP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MQ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MS118" i="1"/>
  <c r="MR118" i="1"/>
  <c r="MP118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MQ114" i="1"/>
  <c r="PB112" i="1"/>
  <c r="OY112" i="1"/>
  <c r="OV112" i="1"/>
  <c r="OV116" i="1" s="1"/>
  <c r="OS112" i="1"/>
  <c r="OP112" i="1"/>
  <c r="OM112" i="1"/>
  <c r="OM116" i="1" s="1"/>
  <c r="OJ112" i="1"/>
  <c r="OJ116" i="1" s="1"/>
  <c r="OG112" i="1"/>
  <c r="OD112" i="1"/>
  <c r="OA112" i="1"/>
  <c r="NX112" i="1"/>
  <c r="NX116" i="1" s="1"/>
  <c r="NU112" i="1"/>
  <c r="NR112" i="1"/>
  <c r="NO112" i="1"/>
  <c r="NO116" i="1" s="1"/>
  <c r="NL112" i="1"/>
  <c r="NL116" i="1" s="1"/>
  <c r="NI112" i="1"/>
  <c r="NF112" i="1"/>
  <c r="NC112" i="1"/>
  <c r="MZ112" i="1"/>
  <c r="MZ116" i="1" s="1"/>
  <c r="MW112" i="1"/>
  <c r="MT112" i="1"/>
  <c r="MQ112" i="1"/>
  <c r="MQ116" i="1" s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MS110" i="1"/>
  <c r="MR110" i="1"/>
  <c r="MP110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MQ106" i="1"/>
  <c r="PC104" i="1"/>
  <c r="PC108" i="1" s="1"/>
  <c r="PA104" i="1"/>
  <c r="OZ104" i="1"/>
  <c r="OZ108" i="1" s="1"/>
  <c r="OX104" i="1"/>
  <c r="OW104" i="1"/>
  <c r="OU104" i="1"/>
  <c r="OU108" i="1" s="1"/>
  <c r="OT104" i="1"/>
  <c r="OR104" i="1"/>
  <c r="OR108" i="1" s="1"/>
  <c r="OQ104" i="1"/>
  <c r="OQ108" i="1" s="1"/>
  <c r="OO104" i="1"/>
  <c r="ON104" i="1"/>
  <c r="ON108" i="1" s="1"/>
  <c r="OL104" i="1"/>
  <c r="OK104" i="1"/>
  <c r="OI104" i="1"/>
  <c r="OI108" i="1" s="1"/>
  <c r="OH104" i="1"/>
  <c r="OF104" i="1"/>
  <c r="OE104" i="1"/>
  <c r="OE108" i="1" s="1"/>
  <c r="OC104" i="1"/>
  <c r="OB104" i="1"/>
  <c r="OB108" i="1" s="1"/>
  <c r="NZ104" i="1"/>
  <c r="NY104" i="1"/>
  <c r="NW104" i="1"/>
  <c r="NW108" i="1" s="1"/>
  <c r="NV104" i="1"/>
  <c r="NT104" i="1"/>
  <c r="NT108" i="1" s="1"/>
  <c r="NS104" i="1"/>
  <c r="NS108" i="1" s="1"/>
  <c r="NQ104" i="1"/>
  <c r="NP104" i="1"/>
  <c r="NP108" i="1" s="1"/>
  <c r="NN104" i="1"/>
  <c r="NM104" i="1"/>
  <c r="NK104" i="1"/>
  <c r="NK108" i="1" s="1"/>
  <c r="NJ104" i="1"/>
  <c r="NH104" i="1"/>
  <c r="NG104" i="1"/>
  <c r="NG108" i="1" s="1"/>
  <c r="NE104" i="1"/>
  <c r="ND104" i="1"/>
  <c r="ND108" i="1" s="1"/>
  <c r="NB104" i="1"/>
  <c r="NA104" i="1"/>
  <c r="MY104" i="1"/>
  <c r="MY108" i="1" s="1"/>
  <c r="MX104" i="1"/>
  <c r="MV104" i="1"/>
  <c r="MV108" i="1" s="1"/>
  <c r="MU104" i="1"/>
  <c r="MU108" i="1" s="1"/>
  <c r="MS104" i="1"/>
  <c r="MR104" i="1"/>
  <c r="MR108" i="1" s="1"/>
  <c r="MP104" i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MQ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MS98" i="1"/>
  <c r="MS102" i="1" s="1"/>
  <c r="MR98" i="1"/>
  <c r="MR102" i="1" s="1"/>
  <c r="MP98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MQ94" i="1"/>
  <c r="PC92" i="1"/>
  <c r="PA92" i="1"/>
  <c r="OZ92" i="1"/>
  <c r="OX92" i="1"/>
  <c r="OW92" i="1"/>
  <c r="OU92" i="1"/>
  <c r="OU96" i="1" s="1"/>
  <c r="OT92" i="1"/>
  <c r="OR92" i="1"/>
  <c r="OR96" i="1" s="1"/>
  <c r="OQ92" i="1"/>
  <c r="OO92" i="1"/>
  <c r="ON92" i="1"/>
  <c r="OL92" i="1"/>
  <c r="OK92" i="1"/>
  <c r="OI92" i="1"/>
  <c r="OI96" i="1" s="1"/>
  <c r="OH92" i="1"/>
  <c r="OF92" i="1"/>
  <c r="OF96" i="1" s="1"/>
  <c r="OE92" i="1"/>
  <c r="OC92" i="1"/>
  <c r="OB92" i="1"/>
  <c r="NZ92" i="1"/>
  <c r="NY92" i="1"/>
  <c r="NW92" i="1"/>
  <c r="NW96" i="1" s="1"/>
  <c r="NV92" i="1"/>
  <c r="NT92" i="1"/>
  <c r="NT96" i="1" s="1"/>
  <c r="NS92" i="1"/>
  <c r="NS96" i="1" s="1"/>
  <c r="NQ92" i="1"/>
  <c r="NQ96" i="1" s="1"/>
  <c r="NP92" i="1"/>
  <c r="NN92" i="1"/>
  <c r="NM92" i="1"/>
  <c r="NM96" i="1" s="1"/>
  <c r="NK92" i="1"/>
  <c r="NK96" i="1" s="1"/>
  <c r="NJ92" i="1"/>
  <c r="NH92" i="1"/>
  <c r="NH96" i="1" s="1"/>
  <c r="NG92" i="1"/>
  <c r="NE92" i="1"/>
  <c r="NE96" i="1" s="1"/>
  <c r="ND92" i="1"/>
  <c r="NB92" i="1"/>
  <c r="NA92" i="1"/>
  <c r="NA96" i="1" s="1"/>
  <c r="MY92" i="1"/>
  <c r="MY96" i="1" s="1"/>
  <c r="MX92" i="1"/>
  <c r="MV92" i="1"/>
  <c r="MV96" i="1" s="1"/>
  <c r="MU92" i="1"/>
  <c r="MS92" i="1"/>
  <c r="MS96" i="1" s="1"/>
  <c r="MR92" i="1"/>
  <c r="MP92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MQ88" i="1"/>
  <c r="PC86" i="1"/>
  <c r="PA86" i="1"/>
  <c r="OZ86" i="1"/>
  <c r="OZ90" i="1" s="1"/>
  <c r="OX86" i="1"/>
  <c r="OW86" i="1"/>
  <c r="OU86" i="1"/>
  <c r="OU90" i="1" s="1"/>
  <c r="OT86" i="1"/>
  <c r="OR86" i="1"/>
  <c r="OR90" i="1" s="1"/>
  <c r="OQ86" i="1"/>
  <c r="OO86" i="1"/>
  <c r="ON86" i="1"/>
  <c r="ON90" i="1" s="1"/>
  <c r="OL86" i="1"/>
  <c r="OK86" i="1"/>
  <c r="OI86" i="1"/>
  <c r="OI90" i="1" s="1"/>
  <c r="OH86" i="1"/>
  <c r="OF86" i="1"/>
  <c r="OF90" i="1" s="1"/>
  <c r="OE86" i="1"/>
  <c r="OC86" i="1"/>
  <c r="OB86" i="1"/>
  <c r="OB90" i="1" s="1"/>
  <c r="NZ86" i="1"/>
  <c r="NY86" i="1"/>
  <c r="NW86" i="1"/>
  <c r="NW90" i="1" s="1"/>
  <c r="NV86" i="1"/>
  <c r="NT86" i="1"/>
  <c r="NT90" i="1" s="1"/>
  <c r="NS86" i="1"/>
  <c r="NQ86" i="1"/>
  <c r="NP86" i="1"/>
  <c r="NP90" i="1" s="1"/>
  <c r="NN86" i="1"/>
  <c r="NM86" i="1"/>
  <c r="NK86" i="1"/>
  <c r="NK90" i="1" s="1"/>
  <c r="NJ86" i="1"/>
  <c r="NH86" i="1"/>
  <c r="NH90" i="1" s="1"/>
  <c r="NG86" i="1"/>
  <c r="NE86" i="1"/>
  <c r="ND86" i="1"/>
  <c r="ND90" i="1" s="1"/>
  <c r="NB86" i="1"/>
  <c r="NA86" i="1"/>
  <c r="MY86" i="1"/>
  <c r="MY90" i="1" s="1"/>
  <c r="MX86" i="1"/>
  <c r="MV86" i="1"/>
  <c r="MV90" i="1" s="1"/>
  <c r="MU86" i="1"/>
  <c r="MS86" i="1"/>
  <c r="MR86" i="1"/>
  <c r="MR90" i="1" s="1"/>
  <c r="MP86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MQ82" i="1"/>
  <c r="PC80" i="1"/>
  <c r="PC84" i="1" s="1"/>
  <c r="PA80" i="1"/>
  <c r="PA84" i="1" s="1"/>
  <c r="OZ80" i="1"/>
  <c r="OX80" i="1"/>
  <c r="OW80" i="1"/>
  <c r="OW84" i="1" s="1"/>
  <c r="OU80" i="1"/>
  <c r="OU84" i="1" s="1"/>
  <c r="OT80" i="1"/>
  <c r="OR80" i="1"/>
  <c r="OQ80" i="1"/>
  <c r="OQ84" i="1" s="1"/>
  <c r="OO80" i="1"/>
  <c r="OO84" i="1" s="1"/>
  <c r="ON80" i="1"/>
  <c r="OL80" i="1"/>
  <c r="OK80" i="1"/>
  <c r="OI80" i="1"/>
  <c r="OI84" i="1" s="1"/>
  <c r="OH80" i="1"/>
  <c r="OF80" i="1"/>
  <c r="OE80" i="1"/>
  <c r="OE84" i="1" s="1"/>
  <c r="OC80" i="1"/>
  <c r="OB80" i="1"/>
  <c r="NZ80" i="1"/>
  <c r="NY80" i="1"/>
  <c r="NY84" i="1" s="1"/>
  <c r="NW80" i="1"/>
  <c r="NW84" i="1" s="1"/>
  <c r="NV80" i="1"/>
  <c r="NT80" i="1"/>
  <c r="NS80" i="1"/>
  <c r="NS84" i="1" s="1"/>
  <c r="NQ80" i="1"/>
  <c r="NQ84" i="1" s="1"/>
  <c r="NP80" i="1"/>
  <c r="NN80" i="1"/>
  <c r="NM80" i="1"/>
  <c r="NK80" i="1"/>
  <c r="NK84" i="1" s="1"/>
  <c r="NJ80" i="1"/>
  <c r="NH80" i="1"/>
  <c r="NG80" i="1"/>
  <c r="NG84" i="1" s="1"/>
  <c r="NE80" i="1"/>
  <c r="ND80" i="1"/>
  <c r="NB80" i="1"/>
  <c r="NA80" i="1"/>
  <c r="NA84" i="1" s="1"/>
  <c r="MY80" i="1"/>
  <c r="MY84" i="1" s="1"/>
  <c r="MX80" i="1"/>
  <c r="MV80" i="1"/>
  <c r="MU80" i="1"/>
  <c r="MU84" i="1" s="1"/>
  <c r="MS80" i="1"/>
  <c r="MS84" i="1" s="1"/>
  <c r="MR80" i="1"/>
  <c r="MP80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MQ76" i="1"/>
  <c r="PC74" i="1"/>
  <c r="PA74" i="1"/>
  <c r="PA78" i="1" s="1"/>
  <c r="OZ74" i="1"/>
  <c r="OX74" i="1"/>
  <c r="OX78" i="1" s="1"/>
  <c r="OW74" i="1"/>
  <c r="OU74" i="1"/>
  <c r="OT74" i="1"/>
  <c r="OT78" i="1" s="1"/>
  <c r="OR74" i="1"/>
  <c r="OQ74" i="1"/>
  <c r="OO74" i="1"/>
  <c r="ON74" i="1"/>
  <c r="OL74" i="1"/>
  <c r="OL78" i="1" s="1"/>
  <c r="OK74" i="1"/>
  <c r="OK78" i="1" s="1"/>
  <c r="OI74" i="1"/>
  <c r="OH74" i="1"/>
  <c r="OH78" i="1" s="1"/>
  <c r="OF74" i="1"/>
  <c r="OE74" i="1"/>
  <c r="OC74" i="1"/>
  <c r="OB74" i="1"/>
  <c r="NZ74" i="1"/>
  <c r="NZ78" i="1" s="1"/>
  <c r="NY74" i="1"/>
  <c r="NW74" i="1"/>
  <c r="NV74" i="1"/>
  <c r="NV78" i="1" s="1"/>
  <c r="NT74" i="1"/>
  <c r="NT78" i="1" s="1"/>
  <c r="NS74" i="1"/>
  <c r="NQ74" i="1"/>
  <c r="NP74" i="1"/>
  <c r="NP78" i="1" s="1"/>
  <c r="NN74" i="1"/>
  <c r="NN78" i="1" s="1"/>
  <c r="NM74" i="1"/>
  <c r="NK74" i="1"/>
  <c r="NJ74" i="1"/>
  <c r="NJ78" i="1" s="1"/>
  <c r="NH74" i="1"/>
  <c r="NG74" i="1"/>
  <c r="NE74" i="1"/>
  <c r="ND74" i="1"/>
  <c r="ND78" i="1" s="1"/>
  <c r="NB74" i="1"/>
  <c r="NB78" i="1" s="1"/>
  <c r="NA74" i="1"/>
  <c r="MY74" i="1"/>
  <c r="MX74" i="1"/>
  <c r="MX78" i="1" s="1"/>
  <c r="MV74" i="1"/>
  <c r="MU74" i="1"/>
  <c r="MS74" i="1"/>
  <c r="MR74" i="1"/>
  <c r="MP74" i="1"/>
  <c r="MP78" i="1" s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MS68" i="1"/>
  <c r="MS72" i="1" s="1"/>
  <c r="MR68" i="1"/>
  <c r="MR76" i="1" s="1"/>
  <c r="MQ68" i="1"/>
  <c r="MQ74" i="1" s="1"/>
  <c r="MQ80" i="1" s="1"/>
  <c r="MP68" i="1"/>
  <c r="MP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NZ2" i="1"/>
  <c r="LA37" i="1"/>
  <c r="LA36" i="1"/>
  <c r="LA34" i="1"/>
  <c r="LA31" i="1"/>
  <c r="LA27" i="1"/>
  <c r="LA22" i="1"/>
  <c r="LA16" i="1"/>
  <c r="LA9" i="1"/>
  <c r="ME37" i="1"/>
  <c r="MD37" i="1"/>
  <c r="MC37" i="1"/>
  <c r="MB37" i="1"/>
  <c r="MA37" i="1"/>
  <c r="ME36" i="1"/>
  <c r="MD36" i="1"/>
  <c r="MC36" i="1"/>
  <c r="MB36" i="1"/>
  <c r="MA36" i="1"/>
  <c r="ME34" i="1"/>
  <c r="MD34" i="1"/>
  <c r="MC34" i="1"/>
  <c r="MB34" i="1"/>
  <c r="MA34" i="1"/>
  <c r="ME31" i="1"/>
  <c r="MD31" i="1"/>
  <c r="MC31" i="1"/>
  <c r="MB31" i="1"/>
  <c r="MA31" i="1"/>
  <c r="ME27" i="1"/>
  <c r="MD27" i="1"/>
  <c r="MC27" i="1"/>
  <c r="MB27" i="1"/>
  <c r="MA27" i="1"/>
  <c r="ME22" i="1"/>
  <c r="MD22" i="1"/>
  <c r="MC22" i="1"/>
  <c r="MB22" i="1"/>
  <c r="MA22" i="1"/>
  <c r="ME16" i="1"/>
  <c r="MD16" i="1"/>
  <c r="MC16" i="1"/>
  <c r="MB16" i="1"/>
  <c r="MA16" i="1"/>
  <c r="ME9" i="1"/>
  <c r="MD9" i="1"/>
  <c r="MC9" i="1"/>
  <c r="MB9" i="1"/>
  <c r="MA9" i="1"/>
  <c r="LZ37" i="1"/>
  <c r="LY37" i="1"/>
  <c r="LX37" i="1"/>
  <c r="LW37" i="1"/>
  <c r="LV37" i="1"/>
  <c r="LZ36" i="1"/>
  <c r="LY36" i="1"/>
  <c r="LX36" i="1"/>
  <c r="LW36" i="1"/>
  <c r="LV36" i="1"/>
  <c r="LZ34" i="1"/>
  <c r="LY34" i="1"/>
  <c r="LX34" i="1"/>
  <c r="LW34" i="1"/>
  <c r="LV34" i="1"/>
  <c r="LZ31" i="1"/>
  <c r="LY31" i="1"/>
  <c r="LX31" i="1"/>
  <c r="LV31" i="1"/>
  <c r="LZ27" i="1"/>
  <c r="LY27" i="1"/>
  <c r="LX27" i="1"/>
  <c r="LW27" i="1"/>
  <c r="LV27" i="1"/>
  <c r="LZ22" i="1"/>
  <c r="LY22" i="1"/>
  <c r="LX22" i="1"/>
  <c r="LW22" i="1"/>
  <c r="LV22" i="1"/>
  <c r="LZ16" i="1"/>
  <c r="LY16" i="1"/>
  <c r="LX16" i="1"/>
  <c r="LW16" i="1"/>
  <c r="LV16" i="1"/>
  <c r="LZ9" i="1"/>
  <c r="LY9" i="1"/>
  <c r="LX9" i="1"/>
  <c r="LW9" i="1"/>
  <c r="LV9" i="1"/>
  <c r="LS37" i="1"/>
  <c r="LR37" i="1"/>
  <c r="LQ37" i="1"/>
  <c r="LP37" i="1"/>
  <c r="LO37" i="1"/>
  <c r="LS36" i="1"/>
  <c r="LR36" i="1"/>
  <c r="LQ36" i="1"/>
  <c r="LP36" i="1"/>
  <c r="LO36" i="1"/>
  <c r="LS34" i="1"/>
  <c r="LR34" i="1"/>
  <c r="LQ34" i="1"/>
  <c r="LP34" i="1"/>
  <c r="LO34" i="1"/>
  <c r="LS31" i="1"/>
  <c r="LR31" i="1"/>
  <c r="LQ31" i="1"/>
  <c r="LP31" i="1"/>
  <c r="LO31" i="1"/>
  <c r="LS27" i="1"/>
  <c r="LR27" i="1"/>
  <c r="LQ27" i="1"/>
  <c r="LP27" i="1"/>
  <c r="LO27" i="1"/>
  <c r="LS22" i="1"/>
  <c r="LR22" i="1"/>
  <c r="LQ22" i="1"/>
  <c r="LP22" i="1"/>
  <c r="LO22" i="1"/>
  <c r="LS16" i="1"/>
  <c r="LR16" i="1"/>
  <c r="LQ16" i="1"/>
  <c r="LP16" i="1"/>
  <c r="LO16" i="1"/>
  <c r="LS9" i="1"/>
  <c r="LR9" i="1"/>
  <c r="LQ9" i="1"/>
  <c r="LP9" i="1"/>
  <c r="LO9" i="1"/>
  <c r="LL37" i="1"/>
  <c r="LK37" i="1"/>
  <c r="LJ37" i="1"/>
  <c r="LI37" i="1"/>
  <c r="LH37" i="1"/>
  <c r="LL36" i="1"/>
  <c r="LK36" i="1"/>
  <c r="LJ36" i="1"/>
  <c r="LI36" i="1"/>
  <c r="LH36" i="1"/>
  <c r="LL34" i="1"/>
  <c r="LK34" i="1"/>
  <c r="LJ34" i="1"/>
  <c r="LI34" i="1"/>
  <c r="LH34" i="1"/>
  <c r="LL31" i="1"/>
  <c r="LK31" i="1"/>
  <c r="LJ31" i="1"/>
  <c r="LI31" i="1"/>
  <c r="LH31" i="1"/>
  <c r="LL27" i="1"/>
  <c r="LK27" i="1"/>
  <c r="LJ27" i="1"/>
  <c r="LI27" i="1"/>
  <c r="LH27" i="1"/>
  <c r="LL22" i="1"/>
  <c r="LK22" i="1"/>
  <c r="LJ22" i="1"/>
  <c r="LI22" i="1"/>
  <c r="LH22" i="1"/>
  <c r="LL16" i="1"/>
  <c r="LK16" i="1"/>
  <c r="LJ16" i="1"/>
  <c r="LI16" i="1"/>
  <c r="LH16" i="1"/>
  <c r="LL9" i="1"/>
  <c r="LK9" i="1"/>
  <c r="LJ9" i="1"/>
  <c r="LI9" i="1"/>
  <c r="LH9" i="1"/>
  <c r="LF37" i="1"/>
  <c r="LF36" i="1"/>
  <c r="LF34" i="1"/>
  <c r="LF31" i="1"/>
  <c r="LF27" i="1"/>
  <c r="LF22" i="1"/>
  <c r="LF16" i="1"/>
  <c r="LF9" i="1"/>
  <c r="LE37" i="1"/>
  <c r="LE36" i="1"/>
  <c r="LE34" i="1"/>
  <c r="LE31" i="1"/>
  <c r="LE27" i="1"/>
  <c r="LE22" i="1"/>
  <c r="LE16" i="1"/>
  <c r="LE9" i="1"/>
  <c r="LD37" i="1"/>
  <c r="LD36" i="1"/>
  <c r="LD34" i="1"/>
  <c r="LD31" i="1"/>
  <c r="LD27" i="1"/>
  <c r="LD22" i="1"/>
  <c r="LD16" i="1"/>
  <c r="LD9" i="1"/>
  <c r="LC37" i="1"/>
  <c r="LC36" i="1"/>
  <c r="LC34" i="1"/>
  <c r="LC31" i="1"/>
  <c r="LC27" i="1"/>
  <c r="LC22" i="1"/>
  <c r="LC16" i="1"/>
  <c r="LC9" i="1"/>
  <c r="LB37" i="1"/>
  <c r="LB36" i="1"/>
  <c r="LB34" i="1"/>
  <c r="LB31" i="1"/>
  <c r="LB27" i="1"/>
  <c r="LB22" i="1"/>
  <c r="LB16" i="1"/>
  <c r="LB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U37" i="1"/>
  <c r="LT37" i="1"/>
  <c r="LN37" i="1"/>
  <c r="LM37" i="1"/>
  <c r="LG37" i="1"/>
  <c r="LU36" i="1"/>
  <c r="LT36" i="1"/>
  <c r="LN36" i="1"/>
  <c r="LM36" i="1"/>
  <c r="LG36" i="1"/>
  <c r="MH35" i="1"/>
  <c r="MG35" i="1"/>
  <c r="MF35" i="1"/>
  <c r="LU34" i="1"/>
  <c r="LT34" i="1"/>
  <c r="LN34" i="1"/>
  <c r="LM34" i="1"/>
  <c r="LG34" i="1"/>
  <c r="MH33" i="1"/>
  <c r="MG33" i="1"/>
  <c r="MF33" i="1"/>
  <c r="MH32" i="1"/>
  <c r="MG32" i="1"/>
  <c r="MF32" i="1"/>
  <c r="LU31" i="1"/>
  <c r="LT31" i="1"/>
  <c r="LN31" i="1"/>
  <c r="LM31" i="1"/>
  <c r="LG31" i="1"/>
  <c r="MH30" i="1"/>
  <c r="MG30" i="1"/>
  <c r="MF30" i="1"/>
  <c r="MH29" i="1"/>
  <c r="MG29" i="1"/>
  <c r="MF29" i="1"/>
  <c r="MH28" i="1"/>
  <c r="MG28" i="1"/>
  <c r="MF28" i="1"/>
  <c r="LU27" i="1"/>
  <c r="LT27" i="1"/>
  <c r="LN27" i="1"/>
  <c r="LM27" i="1"/>
  <c r="LG27" i="1"/>
  <c r="MH26" i="1"/>
  <c r="MG26" i="1"/>
  <c r="MF26" i="1"/>
  <c r="MH25" i="1"/>
  <c r="MG25" i="1"/>
  <c r="MF25" i="1"/>
  <c r="MH24" i="1"/>
  <c r="MG24" i="1"/>
  <c r="MF24" i="1"/>
  <c r="MH23" i="1"/>
  <c r="MG23" i="1"/>
  <c r="MF23" i="1"/>
  <c r="LU22" i="1"/>
  <c r="LT22" i="1"/>
  <c r="LN22" i="1"/>
  <c r="LM22" i="1"/>
  <c r="LG22" i="1"/>
  <c r="MH21" i="1"/>
  <c r="MG21" i="1"/>
  <c r="MF21" i="1"/>
  <c r="MH20" i="1"/>
  <c r="MG20" i="1"/>
  <c r="MF20" i="1"/>
  <c r="MH19" i="1"/>
  <c r="MG19" i="1"/>
  <c r="MF19" i="1"/>
  <c r="MH18" i="1"/>
  <c r="MG18" i="1"/>
  <c r="MF18" i="1"/>
  <c r="MH17" i="1"/>
  <c r="MG17" i="1"/>
  <c r="MF17" i="1"/>
  <c r="LU16" i="1"/>
  <c r="LT16" i="1"/>
  <c r="LN16" i="1"/>
  <c r="LM16" i="1"/>
  <c r="LG16" i="1"/>
  <c r="MH15" i="1"/>
  <c r="MG15" i="1"/>
  <c r="MF15" i="1"/>
  <c r="MH14" i="1"/>
  <c r="MG14" i="1"/>
  <c r="MF14" i="1"/>
  <c r="MH13" i="1"/>
  <c r="MG13" i="1"/>
  <c r="MF13" i="1"/>
  <c r="MH12" i="1"/>
  <c r="MG12" i="1"/>
  <c r="MF12" i="1"/>
  <c r="MH11" i="1"/>
  <c r="MG11" i="1"/>
  <c r="MF11" i="1"/>
  <c r="MH10" i="1"/>
  <c r="MG10" i="1"/>
  <c r="MF10" i="1"/>
  <c r="LU9" i="1"/>
  <c r="LT9" i="1"/>
  <c r="LN9" i="1"/>
  <c r="LM9" i="1"/>
  <c r="LG9" i="1"/>
  <c r="MH8" i="1"/>
  <c r="MG8" i="1"/>
  <c r="MF8" i="1"/>
  <c r="MH7" i="1"/>
  <c r="MG7" i="1"/>
  <c r="MF7" i="1"/>
  <c r="MH6" i="1"/>
  <c r="MG6" i="1"/>
  <c r="MF6" i="1"/>
  <c r="MH5" i="1"/>
  <c r="MG5" i="1"/>
  <c r="MF5" i="1"/>
  <c r="MH4" i="1"/>
  <c r="MG4" i="1"/>
  <c r="MF4" i="1"/>
  <c r="MH3" i="1"/>
  <c r="MG3" i="1"/>
  <c r="MF3" i="1"/>
  <c r="MH2" i="1"/>
  <c r="MG2" i="1"/>
  <c r="MF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OA40" i="1" l="1"/>
  <c r="QE72" i="1"/>
  <c r="RB74" i="1"/>
  <c r="RB80" i="1" s="1"/>
  <c r="RB86" i="1" s="1"/>
  <c r="RK72" i="1"/>
  <c r="RI157" i="1"/>
  <c r="NF118" i="1"/>
  <c r="OD118" i="1"/>
  <c r="OP118" i="1"/>
  <c r="NA82" i="1"/>
  <c r="NY82" i="1"/>
  <c r="PY82" i="1"/>
  <c r="NY78" i="1"/>
  <c r="NH112" i="1"/>
  <c r="NH116" i="1" s="1"/>
  <c r="OF112" i="1"/>
  <c r="RI100" i="1"/>
  <c r="PL159" i="1"/>
  <c r="PL165" i="1" s="1"/>
  <c r="PL171" i="1" s="1"/>
  <c r="MT118" i="1"/>
  <c r="NR118" i="1"/>
  <c r="PB118" i="1"/>
  <c r="PJ173" i="1"/>
  <c r="NM82" i="1"/>
  <c r="ND88" i="1"/>
  <c r="NP88" i="1"/>
  <c r="OZ88" i="1"/>
  <c r="QA72" i="1"/>
  <c r="QH106" i="1"/>
  <c r="PL118" i="1"/>
  <c r="RH118" i="1"/>
  <c r="RT118" i="1"/>
  <c r="RT159" i="1"/>
  <c r="RT163" i="1" s="1"/>
  <c r="PN179" i="1"/>
  <c r="QT173" i="1"/>
  <c r="QK197" i="1"/>
  <c r="PF203" i="1"/>
  <c r="PR203" i="1"/>
  <c r="QD203" i="1"/>
  <c r="OW82" i="1"/>
  <c r="OW78" i="1"/>
  <c r="PA242" i="1"/>
  <c r="PM157" i="1"/>
  <c r="NA78" i="1"/>
  <c r="MP185" i="1"/>
  <c r="PF72" i="1"/>
  <c r="PF74" i="1"/>
  <c r="PF80" i="1" s="1"/>
  <c r="PF84" i="1" s="1"/>
  <c r="QD72" i="1"/>
  <c r="QD74" i="1"/>
  <c r="QD78" i="1" s="1"/>
  <c r="QJ163" i="1"/>
  <c r="QJ165" i="1"/>
  <c r="QJ171" i="1" s="1"/>
  <c r="QJ177" i="1" s="1"/>
  <c r="QC157" i="1"/>
  <c r="PE173" i="1"/>
  <c r="PE169" i="1"/>
  <c r="PE161" i="1"/>
  <c r="PE157" i="1"/>
  <c r="PU159" i="1"/>
  <c r="PU165" i="1" s="1"/>
  <c r="PU169" i="1" s="1"/>
  <c r="PU157" i="1"/>
  <c r="QK161" i="1"/>
  <c r="QK157" i="1"/>
  <c r="RA161" i="1"/>
  <c r="RA157" i="1"/>
  <c r="RQ159" i="1"/>
  <c r="RQ165" i="1" s="1"/>
  <c r="RQ171" i="1" s="1"/>
  <c r="RQ157" i="1"/>
  <c r="QS157" i="1"/>
  <c r="QB157" i="1"/>
  <c r="QR157" i="1"/>
  <c r="RH157" i="1"/>
  <c r="RM167" i="1"/>
  <c r="QB173" i="1"/>
  <c r="QH173" i="1"/>
  <c r="PJ179" i="1"/>
  <c r="RF179" i="1"/>
  <c r="OK88" i="1"/>
  <c r="MU94" i="1"/>
  <c r="NA94" i="1"/>
  <c r="NG94" i="1"/>
  <c r="NM94" i="1"/>
  <c r="NS94" i="1"/>
  <c r="NY94" i="1"/>
  <c r="OE94" i="1"/>
  <c r="OK94" i="1"/>
  <c r="OQ94" i="1"/>
  <c r="OW94" i="1"/>
  <c r="PC94" i="1"/>
  <c r="NA258" i="1"/>
  <c r="NM258" i="1"/>
  <c r="NY258" i="1"/>
  <c r="OK258" i="1"/>
  <c r="QQ72" i="1"/>
  <c r="RI90" i="1"/>
  <c r="PT157" i="1"/>
  <c r="QJ157" i="1"/>
  <c r="QZ157" i="1"/>
  <c r="RP157" i="1"/>
  <c r="PX159" i="1"/>
  <c r="PX163" i="1" s="1"/>
  <c r="QU167" i="1"/>
  <c r="QH169" i="1"/>
  <c r="PG185" i="1"/>
  <c r="QY203" i="1"/>
  <c r="NE82" i="1"/>
  <c r="NQ82" i="1"/>
  <c r="OC82" i="1"/>
  <c r="PA82" i="1"/>
  <c r="MX100" i="1"/>
  <c r="NJ100" i="1"/>
  <c r="NV100" i="1"/>
  <c r="OH100" i="1"/>
  <c r="OT100" i="1"/>
  <c r="NN258" i="1"/>
  <c r="NZ258" i="1"/>
  <c r="OL258" i="1"/>
  <c r="OX258" i="1"/>
  <c r="MZ288" i="1"/>
  <c r="NL288" i="1"/>
  <c r="NX288" i="1"/>
  <c r="OJ288" i="1"/>
  <c r="OV288" i="1"/>
  <c r="PO72" i="1"/>
  <c r="QU72" i="1"/>
  <c r="QN82" i="1"/>
  <c r="PZ88" i="1"/>
  <c r="QL88" i="1"/>
  <c r="QX88" i="1"/>
  <c r="PG94" i="1"/>
  <c r="QL112" i="1"/>
  <c r="QL116" i="1" s="1"/>
  <c r="QX112" i="1"/>
  <c r="QX116" i="1" s="1"/>
  <c r="RD112" i="1"/>
  <c r="RD116" i="1" s="1"/>
  <c r="RP112" i="1"/>
  <c r="RP116" i="1" s="1"/>
  <c r="PW197" i="1"/>
  <c r="PW201" i="1" s="1"/>
  <c r="QC197" i="1"/>
  <c r="QC201" i="1" s="1"/>
  <c r="RA197" i="1"/>
  <c r="RA201" i="1" s="1"/>
  <c r="QY201" i="1"/>
  <c r="MG214" i="1"/>
  <c r="MQ72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R72" i="1"/>
  <c r="MZ72" i="1"/>
  <c r="NH72" i="1"/>
  <c r="NP72" i="1"/>
  <c r="NX72" i="1"/>
  <c r="OF72" i="1"/>
  <c r="ON72" i="1"/>
  <c r="OV72" i="1"/>
  <c r="MR82" i="1"/>
  <c r="NC74" i="1"/>
  <c r="NC80" i="1" s="1"/>
  <c r="NC84" i="1" s="1"/>
  <c r="NH82" i="1"/>
  <c r="NS82" i="1"/>
  <c r="OI82" i="1"/>
  <c r="ON82" i="1"/>
  <c r="OY74" i="1"/>
  <c r="OY80" i="1" s="1"/>
  <c r="OY84" i="1" s="1"/>
  <c r="MR78" i="1"/>
  <c r="OB78" i="1"/>
  <c r="ON78" i="1"/>
  <c r="MR8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MF214" i="1"/>
  <c r="NZ27" i="1"/>
  <c r="OA31" i="1"/>
  <c r="OB36" i="1"/>
  <c r="MU72" i="1"/>
  <c r="NK72" i="1"/>
  <c r="NS72" i="1"/>
  <c r="OA72" i="1"/>
  <c r="OI72" i="1"/>
  <c r="OQ72" i="1"/>
  <c r="MS82" i="1"/>
  <c r="MY82" i="1"/>
  <c r="ND82" i="1"/>
  <c r="NT82" i="1"/>
  <c r="OE82" i="1"/>
  <c r="OK82" i="1"/>
  <c r="OO82" i="1"/>
  <c r="OU82" i="1"/>
  <c r="OZ82" i="1"/>
  <c r="OZ78" i="1"/>
  <c r="MS78" i="1"/>
  <c r="NE78" i="1"/>
  <c r="NQ78" i="1"/>
  <c r="OC78" i="1"/>
  <c r="OO78" i="1"/>
  <c r="MS8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NM84" i="1"/>
  <c r="OK84" i="1"/>
  <c r="NG90" i="1"/>
  <c r="OE90" i="1"/>
  <c r="PC90" i="1"/>
  <c r="MR100" i="1"/>
  <c r="MR96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OF108" i="1"/>
  <c r="OJ118" i="1"/>
  <c r="OV118" i="1"/>
  <c r="MP88" i="1"/>
  <c r="MV88" i="1"/>
  <c r="NB88" i="1"/>
  <c r="NH88" i="1"/>
  <c r="NN88" i="1"/>
  <c r="NT88" i="1"/>
  <c r="NZ88" i="1"/>
  <c r="OF88" i="1"/>
  <c r="OL88" i="1"/>
  <c r="OR88" i="1"/>
  <c r="OX88" i="1"/>
  <c r="MP84" i="1"/>
  <c r="NB84" i="1"/>
  <c r="NN84" i="1"/>
  <c r="NZ84" i="1"/>
  <c r="OL84" i="1"/>
  <c r="OX84" i="1"/>
  <c r="MP94" i="1"/>
  <c r="NB94" i="1"/>
  <c r="NN94" i="1"/>
  <c r="NZ94" i="1"/>
  <c r="OL94" i="1"/>
  <c r="OX94" i="1"/>
  <c r="MP90" i="1"/>
  <c r="NB90" i="1"/>
  <c r="NN90" i="1"/>
  <c r="NZ90" i="1"/>
  <c r="OL90" i="1"/>
  <c r="OX90" i="1"/>
  <c r="MP10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MS179" i="1"/>
  <c r="MS175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16" i="1" s="1"/>
  <c r="QO108" i="1"/>
  <c r="OQ173" i="1"/>
  <c r="PC173" i="1"/>
  <c r="NA179" i="1"/>
  <c r="NM179" i="1"/>
  <c r="NY179" i="1"/>
  <c r="OK179" i="1"/>
  <c r="OW179" i="1"/>
  <c r="NM175" i="1"/>
  <c r="OK175" i="1"/>
  <c r="RP82" i="1"/>
  <c r="RP78" i="1"/>
  <c r="PZ94" i="1"/>
  <c r="PZ90" i="1"/>
  <c r="QX94" i="1"/>
  <c r="QX90" i="1"/>
  <c r="OO88" i="1"/>
  <c r="PA88" i="1"/>
  <c r="MS94" i="1"/>
  <c r="MY94" i="1"/>
  <c r="NE94" i="1"/>
  <c r="NK94" i="1"/>
  <c r="NQ94" i="1"/>
  <c r="NW94" i="1"/>
  <c r="OC94" i="1"/>
  <c r="OI94" i="1"/>
  <c r="OO94" i="1"/>
  <c r="OU94" i="1"/>
  <c r="PA94" i="1"/>
  <c r="MY100" i="1"/>
  <c r="NK100" i="1"/>
  <c r="NW100" i="1"/>
  <c r="OI100" i="1"/>
  <c r="OU100" i="1"/>
  <c r="MY106" i="1"/>
  <c r="ND112" i="1"/>
  <c r="OB112" i="1"/>
  <c r="OZ112" i="1"/>
  <c r="OZ116" i="1" s="1"/>
  <c r="MQ118" i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NA185" i="1"/>
  <c r="NM185" i="1"/>
  <c r="NY185" i="1"/>
  <c r="OK185" i="1"/>
  <c r="MP181" i="1"/>
  <c r="MX197" i="1"/>
  <c r="NV197" i="1"/>
  <c r="NV201" i="1" s="1"/>
  <c r="ON197" i="1"/>
  <c r="ON201" i="1" s="1"/>
  <c r="OZ197" i="1"/>
  <c r="QW82" i="1"/>
  <c r="RU82" i="1"/>
  <c r="RL82" i="1"/>
  <c r="RL78" i="1"/>
  <c r="QN78" i="1"/>
  <c r="PC157" i="1"/>
  <c r="MR173" i="1"/>
  <c r="ND173" i="1"/>
  <c r="NP173" i="1"/>
  <c r="OB173" i="1"/>
  <c r="ON173" i="1"/>
  <c r="OZ173" i="1"/>
  <c r="MR179" i="1"/>
  <c r="NB185" i="1"/>
  <c r="NB181" i="1"/>
  <c r="NN185" i="1"/>
  <c r="NN181" i="1"/>
  <c r="NZ185" i="1"/>
  <c r="NZ181" i="1"/>
  <c r="OL185" i="1"/>
  <c r="OL181" i="1"/>
  <c r="MS197" i="1"/>
  <c r="MS201" i="1" s="1"/>
  <c r="NE197" i="1"/>
  <c r="NE201" i="1" s="1"/>
  <c r="NQ197" i="1"/>
  <c r="OC197" i="1"/>
  <c r="OO197" i="1"/>
  <c r="OO201" i="1" s="1"/>
  <c r="PA197" i="1"/>
  <c r="PA201" i="1" s="1"/>
  <c r="MT203" i="1"/>
  <c r="NF203" i="1"/>
  <c r="NF201" i="1"/>
  <c r="NR203" i="1"/>
  <c r="OD203" i="1"/>
  <c r="OD201" i="1"/>
  <c r="OP203" i="1"/>
  <c r="PB203" i="1"/>
  <c r="PB201" i="1"/>
  <c r="MT201" i="1"/>
  <c r="OP201" i="1"/>
  <c r="NT214" i="1" s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NA197" i="1"/>
  <c r="NM197" i="1"/>
  <c r="NY197" i="1"/>
  <c r="NY201" i="1" s="1"/>
  <c r="OK197" i="1"/>
  <c r="OW197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QU185" i="1"/>
  <c r="QC193" i="1"/>
  <c r="NE179" i="1"/>
  <c r="NQ179" i="1"/>
  <c r="OC179" i="1"/>
  <c r="OO179" i="1"/>
  <c r="PA179" i="1"/>
  <c r="OT175" i="1"/>
  <c r="MS185" i="1"/>
  <c r="NE185" i="1"/>
  <c r="NQ185" i="1"/>
  <c r="OC185" i="1"/>
  <c r="OF197" i="1"/>
  <c r="OR197" i="1"/>
  <c r="OR201" i="1" s="1"/>
  <c r="NV214" i="1" s="1"/>
  <c r="MZ203" i="1"/>
  <c r="NL203" i="1"/>
  <c r="NX203" i="1"/>
  <c r="OJ203" i="1"/>
  <c r="OV203" i="1"/>
  <c r="MS258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RN86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QE201" i="1" s="1"/>
  <c r="PQ193" i="1"/>
  <c r="PQ197" i="1"/>
  <c r="PQ201" i="1" s="1"/>
  <c r="RS197" i="1"/>
  <c r="RS201" i="1" s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Q106" i="1"/>
  <c r="RA106" i="1"/>
  <c r="RM106" i="1"/>
  <c r="PO157" i="1"/>
  <c r="PO159" i="1"/>
  <c r="PO165" i="1" s="1"/>
  <c r="PW157" i="1"/>
  <c r="PW167" i="1"/>
  <c r="QM157" i="1"/>
  <c r="QM159" i="1"/>
  <c r="RK157" i="1"/>
  <c r="RK159" i="1"/>
  <c r="RK163" i="1" s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PV116" i="1" s="1"/>
  <c r="QH112" i="1"/>
  <c r="QH116" i="1" s="1"/>
  <c r="QZ112" i="1"/>
  <c r="QZ116" i="1" s="1"/>
  <c r="RL112" i="1"/>
  <c r="RL120" i="1" s="1"/>
  <c r="RR112" i="1"/>
  <c r="RR116" i="1" s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QW201" i="1" s="1"/>
  <c r="RC197" i="1"/>
  <c r="RC201" i="1" s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RS205" i="1" s="1"/>
  <c r="PI203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RB84" i="1"/>
  <c r="PO80" i="1"/>
  <c r="PO78" i="1"/>
  <c r="QA78" i="1"/>
  <c r="QA80" i="1"/>
  <c r="QM78" i="1"/>
  <c r="QM80" i="1"/>
  <c r="QY78" i="1"/>
  <c r="QY80" i="1"/>
  <c r="RK80" i="1"/>
  <c r="RK78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PE116" i="1"/>
  <c r="PK108" i="1"/>
  <c r="PK112" i="1"/>
  <c r="QQ108" i="1"/>
  <c r="QQ112" i="1"/>
  <c r="RG108" i="1"/>
  <c r="RG112" i="1"/>
  <c r="PI171" i="1"/>
  <c r="PI169" i="1"/>
  <c r="PU171" i="1"/>
  <c r="QG169" i="1"/>
  <c r="QG171" i="1"/>
  <c r="QS169" i="1"/>
  <c r="QS171" i="1"/>
  <c r="RE169" i="1"/>
  <c r="RE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96" i="1"/>
  <c r="PT100" i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F106" i="1"/>
  <c r="QW106" i="1"/>
  <c r="PG108" i="1"/>
  <c r="PG112" i="1"/>
  <c r="PQ116" i="1"/>
  <c r="PW108" i="1"/>
  <c r="PW112" i="1"/>
  <c r="RC108" i="1"/>
  <c r="RC112" i="1"/>
  <c r="RS108" i="1"/>
  <c r="RS112" i="1"/>
  <c r="PJ106" i="1"/>
  <c r="PZ106" i="1"/>
  <c r="QX106" i="1"/>
  <c r="RF106" i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V78" i="1"/>
  <c r="PZ78" i="1"/>
  <c r="QT78" i="1"/>
  <c r="QX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QC106" i="1"/>
  <c r="QN106" i="1"/>
  <c r="QR106" i="1"/>
  <c r="RI106" i="1"/>
  <c r="RI114" i="1" s="1"/>
  <c r="PQ100" i="1"/>
  <c r="PQ114" i="1" s="1"/>
  <c r="PY100" i="1"/>
  <c r="QO100" i="1"/>
  <c r="QW100" i="1"/>
  <c r="RM100" i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QO106" i="1"/>
  <c r="QZ106" i="1"/>
  <c r="RD106" i="1"/>
  <c r="RU106" i="1"/>
  <c r="PJ112" i="1"/>
  <c r="PZ112" i="1"/>
  <c r="QE108" i="1"/>
  <c r="QE112" i="1"/>
  <c r="QK116" i="1"/>
  <c r="QU108" i="1"/>
  <c r="QU112" i="1"/>
  <c r="RF112" i="1"/>
  <c r="PN106" i="1"/>
  <c r="PV106" i="1"/>
  <c r="QL106" i="1"/>
  <c r="QT106" i="1"/>
  <c r="RJ106" i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QM165" i="1"/>
  <c r="QM163" i="1"/>
  <c r="RK165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P120" i="1"/>
  <c r="PG106" i="1"/>
  <c r="PK106" i="1"/>
  <c r="PK114" i="1" s="1"/>
  <c r="PS106" i="1"/>
  <c r="PW106" i="1"/>
  <c r="PW114" i="1" s="1"/>
  <c r="QE106" i="1"/>
  <c r="QI106" i="1"/>
  <c r="QQ106" i="1"/>
  <c r="QU106" i="1"/>
  <c r="RC106" i="1"/>
  <c r="RG106" i="1"/>
  <c r="RO106" i="1"/>
  <c r="RO114" i="1" s="1"/>
  <c r="RS106" i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QS163" i="1"/>
  <c r="PY173" i="1"/>
  <c r="PY169" i="1"/>
  <c r="QW173" i="1"/>
  <c r="QW169" i="1"/>
  <c r="RU173" i="1"/>
  <c r="RU169" i="1"/>
  <c r="PP167" i="1"/>
  <c r="QB167" i="1"/>
  <c r="QN167" i="1"/>
  <c r="QZ167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7" i="1"/>
  <c r="QB187" i="1"/>
  <c r="QQ193" i="1"/>
  <c r="QQ197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7" i="1"/>
  <c r="PH187" i="1"/>
  <c r="QN191" i="1"/>
  <c r="QN187" i="1"/>
  <c r="RD191" i="1"/>
  <c r="RD197" i="1"/>
  <c r="RD187" i="1"/>
  <c r="RO191" i="1"/>
  <c r="PE197" i="1"/>
  <c r="QH197" i="1"/>
  <c r="QH193" i="1"/>
  <c r="RO197" i="1"/>
  <c r="RO193" i="1"/>
  <c r="PT191" i="1"/>
  <c r="PT187" i="1"/>
  <c r="QZ191" i="1"/>
  <c r="QZ187" i="1"/>
  <c r="PG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81" i="1"/>
  <c r="PE187" i="1"/>
  <c r="PE191" i="1"/>
  <c r="PP191" i="1"/>
  <c r="PP187" i="1"/>
  <c r="QF191" i="1"/>
  <c r="QF187" i="1"/>
  <c r="QF197" i="1"/>
  <c r="QQ191" i="1"/>
  <c r="QQ199" i="1" s="1"/>
  <c r="RL191" i="1"/>
  <c r="RL187" i="1"/>
  <c r="PS197" i="1"/>
  <c r="PS193" i="1"/>
  <c r="PY201" i="1"/>
  <c r="QU191" i="1"/>
  <c r="QU199" i="1" s="1"/>
  <c r="QS203" i="1"/>
  <c r="QS201" i="1"/>
  <c r="QK191" i="1"/>
  <c r="QK187" i="1"/>
  <c r="QO191" i="1"/>
  <c r="QO187" i="1"/>
  <c r="QW191" i="1"/>
  <c r="QW187" i="1"/>
  <c r="RA191" i="1"/>
  <c r="RA187" i="1"/>
  <c r="RI191" i="1"/>
  <c r="RI187" i="1"/>
  <c r="RM191" i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Y191" i="1"/>
  <c r="QL191" i="1"/>
  <c r="RF191" i="1"/>
  <c r="PW193" i="1"/>
  <c r="RC193" i="1"/>
  <c r="PM197" i="1"/>
  <c r="PU201" i="1"/>
  <c r="PU203" i="1"/>
  <c r="QO197" i="1"/>
  <c r="RI197" i="1"/>
  <c r="PG191" i="1"/>
  <c r="PK191" i="1"/>
  <c r="PS191" i="1"/>
  <c r="PW191" i="1"/>
  <c r="QE191" i="1"/>
  <c r="QI191" i="1"/>
  <c r="RC191" i="1"/>
  <c r="RC199" i="1" s="1"/>
  <c r="RG191" i="1"/>
  <c r="PN197" i="1"/>
  <c r="QL197" i="1"/>
  <c r="QL193" i="1"/>
  <c r="RJ197" i="1"/>
  <c r="PN191" i="1"/>
  <c r="PZ191" i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MQ84" i="1"/>
  <c r="MQ86" i="1"/>
  <c r="OM84" i="1"/>
  <c r="OM86" i="1"/>
  <c r="MZ80" i="1"/>
  <c r="MZ78" i="1"/>
  <c r="NL80" i="1"/>
  <c r="NL78" i="1"/>
  <c r="NX80" i="1"/>
  <c r="NX78" i="1"/>
  <c r="OJ80" i="1"/>
  <c r="OJ78" i="1"/>
  <c r="OV80" i="1"/>
  <c r="OV78" i="1"/>
  <c r="NZ9" i="1"/>
  <c r="NZ16" i="1"/>
  <c r="OA27" i="1"/>
  <c r="OB31" i="1"/>
  <c r="OB34" i="1"/>
  <c r="OA36" i="1"/>
  <c r="MP72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Q78" i="1"/>
  <c r="MU78" i="1"/>
  <c r="MY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R84" i="1"/>
  <c r="MV84" i="1"/>
  <c r="ND84" i="1"/>
  <c r="NH84" i="1"/>
  <c r="NP84" i="1"/>
  <c r="NT84" i="1"/>
  <c r="OB84" i="1"/>
  <c r="OF84" i="1"/>
  <c r="ON84" i="1"/>
  <c r="OR84" i="1"/>
  <c r="OZ84" i="1"/>
  <c r="MS90" i="1"/>
  <c r="NA90" i="1"/>
  <c r="NE90" i="1"/>
  <c r="NM90" i="1"/>
  <c r="NQ90" i="1"/>
  <c r="NY90" i="1"/>
  <c r="OC90" i="1"/>
  <c r="OK90" i="1"/>
  <c r="OO90" i="1"/>
  <c r="OW90" i="1"/>
  <c r="PA90" i="1"/>
  <c r="MP96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MS112" i="1"/>
  <c r="MS108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MR106" i="1"/>
  <c r="MR114" i="1" s="1"/>
  <c r="ND106" i="1"/>
  <c r="NP106" i="1"/>
  <c r="NP114" i="1" s="1"/>
  <c r="OB106" i="1"/>
  <c r="OB114" i="1" s="1"/>
  <c r="MZ118" i="1"/>
  <c r="NL118" i="1"/>
  <c r="NX118" i="1"/>
  <c r="MQ171" i="1"/>
  <c r="MQ169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MS76" i="1"/>
  <c r="NA76" i="1"/>
  <c r="NE76" i="1"/>
  <c r="NM76" i="1"/>
  <c r="NQ76" i="1"/>
  <c r="NY76" i="1"/>
  <c r="OC76" i="1"/>
  <c r="OK76" i="1"/>
  <c r="OO76" i="1"/>
  <c r="OW76" i="1"/>
  <c r="PA76" i="1"/>
  <c r="MP82" i="1"/>
  <c r="MX82" i="1"/>
  <c r="NB82" i="1"/>
  <c r="NJ82" i="1"/>
  <c r="NN82" i="1"/>
  <c r="NV82" i="1"/>
  <c r="NZ82" i="1"/>
  <c r="OH82" i="1"/>
  <c r="OL82" i="1"/>
  <c r="OT82" i="1"/>
  <c r="OX82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R94" i="1"/>
  <c r="MV94" i="1"/>
  <c r="ND94" i="1"/>
  <c r="NH94" i="1"/>
  <c r="NP94" i="1"/>
  <c r="NT94" i="1"/>
  <c r="OB94" i="1"/>
  <c r="OF94" i="1"/>
  <c r="ON94" i="1"/>
  <c r="OR94" i="1"/>
  <c r="OZ94" i="1"/>
  <c r="MP106" i="1"/>
  <c r="MX106" i="1"/>
  <c r="MX114" i="1" s="1"/>
  <c r="NB106" i="1"/>
  <c r="NB114" i="1" s="1"/>
  <c r="NJ106" i="1"/>
  <c r="NN106" i="1"/>
  <c r="NV106" i="1"/>
  <c r="NZ106" i="1"/>
  <c r="NZ114" i="1" s="1"/>
  <c r="OH106" i="1"/>
  <c r="OL106" i="1"/>
  <c r="OT106" i="1"/>
  <c r="OT114" i="1" s="1"/>
  <c r="OX106" i="1"/>
  <c r="OX114" i="1" s="1"/>
  <c r="MS100" i="1"/>
  <c r="NA100" i="1"/>
  <c r="NE100" i="1"/>
  <c r="NM100" i="1"/>
  <c r="NQ100" i="1"/>
  <c r="MU102" i="1"/>
  <c r="MX112" i="1"/>
  <c r="MX108" i="1"/>
  <c r="ND116" i="1"/>
  <c r="NM112" i="1"/>
  <c r="NM108" i="1"/>
  <c r="NV112" i="1"/>
  <c r="NV108" i="1"/>
  <c r="OB116" i="1"/>
  <c r="OF116" i="1"/>
  <c r="OK112" i="1"/>
  <c r="OK108" i="1"/>
  <c r="OT112" i="1"/>
  <c r="OT108" i="1"/>
  <c r="MS106" i="1"/>
  <c r="NE106" i="1"/>
  <c r="NQ106" i="1"/>
  <c r="OC106" i="1"/>
  <c r="OA22" i="1"/>
  <c r="OA37" i="1"/>
  <c r="NG106" i="1"/>
  <c r="NK106" i="1"/>
  <c r="NS106" i="1"/>
  <c r="NW106" i="1"/>
  <c r="OE106" i="1"/>
  <c r="OI106" i="1"/>
  <c r="OI114" i="1" s="1"/>
  <c r="OQ106" i="1"/>
  <c r="OU106" i="1"/>
  <c r="PC106" i="1"/>
  <c r="MP102" i="1"/>
  <c r="MX102" i="1"/>
  <c r="NN102" i="1"/>
  <c r="NV102" i="1"/>
  <c r="OL102" i="1"/>
  <c r="OT102" i="1"/>
  <c r="MP112" i="1"/>
  <c r="MP108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NA106" i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02" i="1"/>
  <c r="ON106" i="1"/>
  <c r="ON114" i="1" s="1"/>
  <c r="ON102" i="1"/>
  <c r="OR106" i="1"/>
  <c r="OR102" i="1"/>
  <c r="OZ106" i="1"/>
  <c r="OZ102" i="1"/>
  <c r="MY102" i="1"/>
  <c r="NG102" i="1"/>
  <c r="NW102" i="1"/>
  <c r="OE102" i="1"/>
  <c r="OU102" i="1"/>
  <c r="PC102" i="1"/>
  <c r="MR11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NH106" i="1"/>
  <c r="NT106" i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S157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MS163" i="1"/>
  <c r="MS16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MR161" i="1"/>
  <c r="ND161" i="1"/>
  <c r="NP161" i="1"/>
  <c r="OB161" i="1"/>
  <c r="ON161" i="1"/>
  <c r="OZ161" i="1"/>
  <c r="NL163" i="1"/>
  <c r="MP169" i="1"/>
  <c r="MP17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Z171" i="1"/>
  <c r="MZ169" i="1"/>
  <c r="NL171" i="1"/>
  <c r="NL169" i="1"/>
  <c r="NX171" i="1"/>
  <c r="NX169" i="1"/>
  <c r="OJ157" i="1"/>
  <c r="OJ159" i="1"/>
  <c r="OV157" i="1"/>
  <c r="OV159" i="1"/>
  <c r="MP157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MQ163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MP179" i="1"/>
  <c r="NB179" i="1"/>
  <c r="NN179" i="1"/>
  <c r="NZ179" i="1"/>
  <c r="OL179" i="1"/>
  <c r="MQ157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P167" i="1"/>
  <c r="MP163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V157" i="1"/>
  <c r="MZ157" i="1"/>
  <c r="NH157" i="1"/>
  <c r="NL157" i="1"/>
  <c r="NT157" i="1"/>
  <c r="NX157" i="1"/>
  <c r="OF157" i="1"/>
  <c r="OM157" i="1"/>
  <c r="OU157" i="1"/>
  <c r="MR16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S17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R175" i="1"/>
  <c r="MV175" i="1"/>
  <c r="ND175" i="1"/>
  <c r="NH175" i="1"/>
  <c r="NP175" i="1"/>
  <c r="NT175" i="1"/>
  <c r="OB175" i="1"/>
  <c r="OF175" i="1"/>
  <c r="ON175" i="1"/>
  <c r="OR175" i="1"/>
  <c r="OZ175" i="1"/>
  <c r="MU185" i="1"/>
  <c r="MY185" i="1"/>
  <c r="NG185" i="1"/>
  <c r="NK185" i="1"/>
  <c r="NS185" i="1"/>
  <c r="NW185" i="1"/>
  <c r="OE185" i="1"/>
  <c r="OI185" i="1"/>
  <c r="OQ185" i="1"/>
  <c r="OU185" i="1"/>
  <c r="PC185" i="1"/>
  <c r="MS181" i="1"/>
  <c r="NA181" i="1"/>
  <c r="NE181" i="1"/>
  <c r="NM181" i="1"/>
  <c r="NQ181" i="1"/>
  <c r="NY181" i="1"/>
  <c r="OC181" i="1"/>
  <c r="OK181" i="1"/>
  <c r="OQ181" i="1"/>
  <c r="MS191" i="1"/>
  <c r="MS199" i="1" s="1"/>
  <c r="MX187" i="1"/>
  <c r="MX191" i="1"/>
  <c r="NG191" i="1"/>
  <c r="NG187" i="1"/>
  <c r="NM191" i="1"/>
  <c r="NM199" i="1" s="1"/>
  <c r="NQ191" i="1"/>
  <c r="NV187" i="1"/>
  <c r="NV191" i="1"/>
  <c r="NV199" i="1" s="1"/>
  <c r="OE191" i="1"/>
  <c r="OE187" i="1"/>
  <c r="OK191" i="1"/>
  <c r="OO191" i="1"/>
  <c r="OT187" i="1"/>
  <c r="OT191" i="1"/>
  <c r="PC191" i="1"/>
  <c r="PC187" i="1"/>
  <c r="OT185" i="1"/>
  <c r="MP197" i="1"/>
  <c r="MU193" i="1"/>
  <c r="MU197" i="1"/>
  <c r="ND197" i="1"/>
  <c r="ND193" i="1"/>
  <c r="NJ197" i="1"/>
  <c r="NN197" i="1"/>
  <c r="NS193" i="1"/>
  <c r="NS197" i="1"/>
  <c r="OB197" i="1"/>
  <c r="OB193" i="1"/>
  <c r="OH197" i="1"/>
  <c r="OT197" i="1"/>
  <c r="OZ201" i="1"/>
  <c r="OT173" i="1"/>
  <c r="OX173" i="1"/>
  <c r="MR185" i="1"/>
  <c r="MV185" i="1"/>
  <c r="ND185" i="1"/>
  <c r="NH185" i="1"/>
  <c r="NP185" i="1"/>
  <c r="NT185" i="1"/>
  <c r="OB185" i="1"/>
  <c r="OF185" i="1"/>
  <c r="ON185" i="1"/>
  <c r="OR185" i="1"/>
  <c r="OZ185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P187" i="1"/>
  <c r="MP191" i="1"/>
  <c r="MY191" i="1"/>
  <c r="MY187" i="1"/>
  <c r="ND191" i="1"/>
  <c r="NH191" i="1"/>
  <c r="NN187" i="1"/>
  <c r="NN191" i="1"/>
  <c r="NN199" i="1" s="1"/>
  <c r="NW191" i="1"/>
  <c r="NW199" i="1" s="1"/>
  <c r="NW187" i="1"/>
  <c r="OB191" i="1"/>
  <c r="OF191" i="1"/>
  <c r="OL187" i="1"/>
  <c r="OL191" i="1"/>
  <c r="OL199" i="1" s="1"/>
  <c r="OU191" i="1"/>
  <c r="OU187" i="1"/>
  <c r="OZ191" i="1"/>
  <c r="OO185" i="1"/>
  <c r="PA185" i="1"/>
  <c r="MV197" i="1"/>
  <c r="MV193" i="1"/>
  <c r="NA201" i="1"/>
  <c r="NK193" i="1"/>
  <c r="NK197" i="1"/>
  <c r="NT197" i="1"/>
  <c r="NT193" i="1"/>
  <c r="OC201" i="1"/>
  <c r="MT250" i="1"/>
  <c r="MT248" i="1"/>
  <c r="MU181" i="1"/>
  <c r="MY181" i="1"/>
  <c r="MU191" i="1"/>
  <c r="MU187" i="1"/>
  <c r="NA191" i="1"/>
  <c r="NA199" i="1" s="1"/>
  <c r="NE191" i="1"/>
  <c r="NE205" i="1" s="1"/>
  <c r="NJ187" i="1"/>
  <c r="NJ191" i="1"/>
  <c r="NJ199" i="1" s="1"/>
  <c r="NS191" i="1"/>
  <c r="NS199" i="1" s="1"/>
  <c r="NS187" i="1"/>
  <c r="NY191" i="1"/>
  <c r="OC191" i="1"/>
  <c r="OH187" i="1"/>
  <c r="OH191" i="1"/>
  <c r="OQ191" i="1"/>
  <c r="OQ187" i="1"/>
  <c r="OW191" i="1"/>
  <c r="OW205" i="1" s="1"/>
  <c r="PA191" i="1"/>
  <c r="PA205" i="1" s="1"/>
  <c r="OW185" i="1"/>
  <c r="MR197" i="1"/>
  <c r="MR193" i="1"/>
  <c r="MX201" i="1"/>
  <c r="NB197" i="1"/>
  <c r="NG193" i="1"/>
  <c r="NG197" i="1"/>
  <c r="NP197" i="1"/>
  <c r="NP193" i="1"/>
  <c r="NZ197" i="1"/>
  <c r="OW201" i="1"/>
  <c r="MQ248" i="1"/>
  <c r="MQ250" i="1"/>
  <c r="MR181" i="1"/>
  <c r="MV181" i="1"/>
  <c r="ND181" i="1"/>
  <c r="NH181" i="1"/>
  <c r="NP181" i="1"/>
  <c r="NT181" i="1"/>
  <c r="OB181" i="1"/>
  <c r="OF181" i="1"/>
  <c r="ON181" i="1"/>
  <c r="MR191" i="1"/>
  <c r="MV191" i="1"/>
  <c r="NB187" i="1"/>
  <c r="NB191" i="1"/>
  <c r="NK191" i="1"/>
  <c r="NK187" i="1"/>
  <c r="NP191" i="1"/>
  <c r="NT191" i="1"/>
  <c r="NZ187" i="1"/>
  <c r="NZ191" i="1"/>
  <c r="OI191" i="1"/>
  <c r="OI187" i="1"/>
  <c r="ON191" i="1"/>
  <c r="OR191" i="1"/>
  <c r="OR205" i="1" s="1"/>
  <c r="OX187" i="1"/>
  <c r="OX191" i="1"/>
  <c r="OX185" i="1"/>
  <c r="MY193" i="1"/>
  <c r="MY197" i="1"/>
  <c r="NH197" i="1"/>
  <c r="NH193" i="1"/>
  <c r="NM201" i="1"/>
  <c r="NQ201" i="1"/>
  <c r="NW193" i="1"/>
  <c r="NW197" i="1"/>
  <c r="OL197" i="1"/>
  <c r="OX197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Z201" i="1"/>
  <c r="NL201" i="1"/>
  <c r="NX201" i="1"/>
  <c r="OJ201" i="1"/>
  <c r="OV201" i="1"/>
  <c r="MQ203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R252" i="1"/>
  <c r="MR248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MP246" i="1"/>
  <c r="NB246" i="1"/>
  <c r="NN246" i="1"/>
  <c r="NZ246" i="1"/>
  <c r="OE197" i="1"/>
  <c r="OI197" i="1"/>
  <c r="OQ197" i="1"/>
  <c r="OU197" i="1"/>
  <c r="PC197" i="1"/>
  <c r="MS242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S25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MP258" i="1"/>
  <c r="NB258" i="1"/>
  <c r="MT242" i="1"/>
  <c r="NF242" i="1"/>
  <c r="NR242" i="1"/>
  <c r="OD242" i="1"/>
  <c r="OH242" i="1"/>
  <c r="OL242" i="1"/>
  <c r="OP242" i="1"/>
  <c r="OT242" i="1"/>
  <c r="OX242" i="1"/>
  <c r="PC242" i="1"/>
  <c r="MP248" i="1"/>
  <c r="MP25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Q242" i="1"/>
  <c r="MU242" i="1"/>
  <c r="NG242" i="1"/>
  <c r="NS242" i="1"/>
  <c r="OE242" i="1"/>
  <c r="OI242" i="1"/>
  <c r="OQ242" i="1"/>
  <c r="OU24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MS254" i="1"/>
  <c r="NA254" i="1"/>
  <c r="NE254" i="1"/>
  <c r="NM254" i="1"/>
  <c r="NQ254" i="1"/>
  <c r="NY254" i="1"/>
  <c r="OC254" i="1"/>
  <c r="OK254" i="1"/>
  <c r="OO254" i="1"/>
  <c r="MR264" i="1"/>
  <c r="MR260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MS248" i="1"/>
  <c r="NA248" i="1"/>
  <c r="NE248" i="1"/>
  <c r="NM248" i="1"/>
  <c r="NQ248" i="1"/>
  <c r="NY248" i="1"/>
  <c r="OC248" i="1"/>
  <c r="OZ258" i="1"/>
  <c r="MP254" i="1"/>
  <c r="MX254" i="1"/>
  <c r="NB254" i="1"/>
  <c r="NJ254" i="1"/>
  <c r="NN254" i="1"/>
  <c r="NV254" i="1"/>
  <c r="NZ254" i="1"/>
  <c r="OH254" i="1"/>
  <c r="OL254" i="1"/>
  <c r="OT254" i="1"/>
  <c r="OX254" i="1"/>
  <c r="MS264" i="1"/>
  <c r="MS260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R258" i="1"/>
  <c r="MV258" i="1"/>
  <c r="ND258" i="1"/>
  <c r="NH258" i="1"/>
  <c r="NP258" i="1"/>
  <c r="NT258" i="1"/>
  <c r="OB258" i="1"/>
  <c r="OF258" i="1"/>
  <c r="ON258" i="1"/>
  <c r="OR258" i="1"/>
  <c r="MS270" i="1"/>
  <c r="NE270" i="1"/>
  <c r="NQ270" i="1"/>
  <c r="OC270" i="1"/>
  <c r="OO270" i="1"/>
  <c r="PA270" i="1"/>
  <c r="OW258" i="1"/>
  <c r="PA258" i="1"/>
  <c r="PC254" i="1"/>
  <c r="MP260" i="1"/>
  <c r="MP26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NA270" i="1"/>
  <c r="NM270" i="1"/>
  <c r="NY270" i="1"/>
  <c r="OK270" i="1"/>
  <c r="OW270" i="1"/>
  <c r="OZ25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MP270" i="1"/>
  <c r="NB270" i="1"/>
  <c r="NN270" i="1"/>
  <c r="NZ270" i="1"/>
  <c r="OL270" i="1"/>
  <c r="OX270" i="1"/>
  <c r="PC270" i="1"/>
  <c r="MS266" i="1"/>
  <c r="NA266" i="1"/>
  <c r="NE266" i="1"/>
  <c r="NM266" i="1"/>
  <c r="NQ266" i="1"/>
  <c r="NY266" i="1"/>
  <c r="OC266" i="1"/>
  <c r="OK266" i="1"/>
  <c r="OO266" i="1"/>
  <c r="OW266" i="1"/>
  <c r="PA266" i="1"/>
  <c r="MR27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P266" i="1"/>
  <c r="MX266" i="1"/>
  <c r="NB266" i="1"/>
  <c r="NJ266" i="1"/>
  <c r="NN266" i="1"/>
  <c r="NV266" i="1"/>
  <c r="NZ266" i="1"/>
  <c r="OH266" i="1"/>
  <c r="OL266" i="1"/>
  <c r="OT266" i="1"/>
  <c r="OX266" i="1"/>
  <c r="MS276" i="1"/>
  <c r="NA276" i="1"/>
  <c r="NE276" i="1"/>
  <c r="NM276" i="1"/>
  <c r="NQ276" i="1"/>
  <c r="NY276" i="1"/>
  <c r="OC276" i="1"/>
  <c r="OC284" i="1" s="1"/>
  <c r="OK276" i="1"/>
  <c r="OO276" i="1"/>
  <c r="OW276" i="1"/>
  <c r="OW272" i="1"/>
  <c r="PA276" i="1"/>
  <c r="PA272" i="1"/>
  <c r="MR270" i="1"/>
  <c r="MV270" i="1"/>
  <c r="ND270" i="1"/>
  <c r="NH270" i="1"/>
  <c r="NP270" i="1"/>
  <c r="NT270" i="1"/>
  <c r="OB270" i="1"/>
  <c r="OF270" i="1"/>
  <c r="ON270" i="1"/>
  <c r="OR270" i="1"/>
  <c r="MR272" i="1"/>
  <c r="NH272" i="1"/>
  <c r="OK272" i="1"/>
  <c r="PC266" i="1"/>
  <c r="MP272" i="1"/>
  <c r="MP276" i="1"/>
  <c r="MX272" i="1"/>
  <c r="MX276" i="1"/>
  <c r="NB272" i="1"/>
  <c r="NB276" i="1"/>
  <c r="NJ272" i="1"/>
  <c r="NJ276" i="1"/>
  <c r="NN272" i="1"/>
  <c r="NN276" i="1"/>
  <c r="NV272" i="1"/>
  <c r="NV276" i="1"/>
  <c r="NV284" i="1" s="1"/>
  <c r="NZ276" i="1"/>
  <c r="NZ272" i="1"/>
  <c r="OH272" i="1"/>
  <c r="OH276" i="1"/>
  <c r="OL272" i="1"/>
  <c r="OL276" i="1"/>
  <c r="OT272" i="1"/>
  <c r="OT276" i="1"/>
  <c r="OX276" i="1"/>
  <c r="OX284" i="1" s="1"/>
  <c r="OX272" i="1"/>
  <c r="MS272" i="1"/>
  <c r="NA272" i="1"/>
  <c r="NY272" i="1"/>
  <c r="OO272" i="1"/>
  <c r="OZ266" i="1"/>
  <c r="MU276" i="1"/>
  <c r="MU272" i="1"/>
  <c r="MY276" i="1"/>
  <c r="MY272" i="1"/>
  <c r="NG276" i="1"/>
  <c r="NG272" i="1"/>
  <c r="NK276" i="1"/>
  <c r="NK272" i="1"/>
  <c r="NS276" i="1"/>
  <c r="NS272" i="1"/>
  <c r="NW276" i="1"/>
  <c r="NW272" i="1"/>
  <c r="OE276" i="1"/>
  <c r="OE272" i="1"/>
  <c r="OI276" i="1"/>
  <c r="OI272" i="1"/>
  <c r="OQ276" i="1"/>
  <c r="OQ272" i="1"/>
  <c r="OU276" i="1"/>
  <c r="OU272" i="1"/>
  <c r="PC276" i="1"/>
  <c r="PC272" i="1"/>
  <c r="MV272" i="1"/>
  <c r="ND272" i="1"/>
  <c r="NM272" i="1"/>
  <c r="OC272" i="1"/>
  <c r="MY282" i="1"/>
  <c r="NK282" i="1"/>
  <c r="OI282" i="1"/>
  <c r="OU282" i="1"/>
  <c r="NS278" i="1"/>
  <c r="OI278" i="1"/>
  <c r="MP282" i="1"/>
  <c r="MW288" i="1"/>
  <c r="NB282" i="1"/>
  <c r="NI288" i="1"/>
  <c r="NN282" i="1"/>
  <c r="NU288" i="1"/>
  <c r="NZ282" i="1"/>
  <c r="OG288" i="1"/>
  <c r="OL282" i="1"/>
  <c r="OS288" i="1"/>
  <c r="OX282" i="1"/>
  <c r="MQ288" i="1"/>
  <c r="NO288" i="1"/>
  <c r="OM288" i="1"/>
  <c r="MY278" i="1"/>
  <c r="OE278" i="1"/>
  <c r="OU278" i="1"/>
  <c r="MX282" i="1"/>
  <c r="NJ282" i="1"/>
  <c r="NV282" i="1"/>
  <c r="OH282" i="1"/>
  <c r="OT282" i="1"/>
  <c r="MR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MS282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MH129" i="1"/>
  <c r="MF129" i="1"/>
  <c r="MG31" i="1"/>
  <c r="MH16" i="1"/>
  <c r="MH22" i="1"/>
  <c r="MH27" i="1"/>
  <c r="MH37" i="1"/>
  <c r="MG27" i="1"/>
  <c r="MG37" i="1"/>
  <c r="MF36" i="1"/>
  <c r="MG34" i="1"/>
  <c r="MG36" i="1"/>
  <c r="MG22" i="1"/>
  <c r="MF27" i="1"/>
  <c r="MH36" i="1"/>
  <c r="MH9" i="1"/>
  <c r="MH40" i="1"/>
  <c r="MF40" i="1"/>
  <c r="MG40" i="1"/>
  <c r="MF9" i="1"/>
  <c r="MF16" i="1"/>
  <c r="MH31" i="1"/>
  <c r="MH34" i="1"/>
  <c r="MG9" i="1"/>
  <c r="MG16" i="1"/>
  <c r="MF22" i="1"/>
  <c r="MF37" i="1"/>
  <c r="MF31" i="1"/>
  <c r="MF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PK199" i="1" l="1"/>
  <c r="RS199" i="1"/>
  <c r="QJ169" i="1"/>
  <c r="PS114" i="1"/>
  <c r="QC114" i="1"/>
  <c r="RQ169" i="1"/>
  <c r="MU114" i="1"/>
  <c r="NT114" i="1"/>
  <c r="OR114" i="1"/>
  <c r="PT114" i="1"/>
  <c r="QT199" i="1"/>
  <c r="RM199" i="1"/>
  <c r="NY284" i="1"/>
  <c r="NC86" i="1"/>
  <c r="OI284" i="1"/>
  <c r="NK284" i="1"/>
  <c r="OC199" i="1"/>
  <c r="MV114" i="1"/>
  <c r="OU114" i="1"/>
  <c r="PG199" i="1"/>
  <c r="PP199" i="1"/>
  <c r="PX165" i="1"/>
  <c r="PO163" i="1"/>
  <c r="RB78" i="1"/>
  <c r="RF114" i="1"/>
  <c r="PE114" i="1"/>
  <c r="OE114" i="1"/>
  <c r="OH114" i="1"/>
  <c r="NC78" i="1"/>
  <c r="OK284" i="1"/>
  <c r="NZ199" i="1"/>
  <c r="NS114" i="1"/>
  <c r="QL199" i="1"/>
  <c r="QN199" i="1"/>
  <c r="RQ163" i="1"/>
  <c r="PF78" i="1"/>
  <c r="ON199" i="1"/>
  <c r="NK199" i="1"/>
  <c r="MR199" i="1"/>
  <c r="PM199" i="1"/>
  <c r="OE284" i="1"/>
  <c r="NG284" i="1"/>
  <c r="OL284" i="1"/>
  <c r="NQ284" i="1"/>
  <c r="NH199" i="1"/>
  <c r="NE114" i="1"/>
  <c r="QK120" i="1"/>
  <c r="OK205" i="1"/>
  <c r="MY114" i="1"/>
  <c r="PQ120" i="1"/>
  <c r="OK201" i="1"/>
  <c r="OK199" i="1"/>
  <c r="MP114" i="1"/>
  <c r="NT199" i="1"/>
  <c r="NQ199" i="1"/>
  <c r="MX199" i="1"/>
  <c r="OZ114" i="1"/>
  <c r="NW114" i="1"/>
  <c r="OC114" i="1"/>
  <c r="NJ114" i="1"/>
  <c r="ND114" i="1"/>
  <c r="QW199" i="1"/>
  <c r="QZ199" i="1"/>
  <c r="PH199" i="1"/>
  <c r="QQ114" i="1"/>
  <c r="RM114" i="1"/>
  <c r="PP114" i="1"/>
  <c r="QD80" i="1"/>
  <c r="QD86" i="1" s="1"/>
  <c r="RA114" i="1"/>
  <c r="OF205" i="1"/>
  <c r="PC114" i="1"/>
  <c r="NG114" i="1"/>
  <c r="OL114" i="1"/>
  <c r="NN114" i="1"/>
  <c r="RS114" i="1"/>
  <c r="RD114" i="1"/>
  <c r="PR78" i="1"/>
  <c r="MS205" i="1"/>
  <c r="NP199" i="1"/>
  <c r="MP199" i="1"/>
  <c r="NA114" i="1"/>
  <c r="OQ114" i="1"/>
  <c r="PS199" i="1"/>
  <c r="PY199" i="1"/>
  <c r="QB199" i="1"/>
  <c r="PJ199" i="1"/>
  <c r="RD120" i="1"/>
  <c r="QO114" i="1"/>
  <c r="PE120" i="1"/>
  <c r="RO199" i="1"/>
  <c r="OF201" i="1"/>
  <c r="OX199" i="1"/>
  <c r="NB199" i="1"/>
  <c r="MX205" i="1"/>
  <c r="OQ199" i="1"/>
  <c r="NY199" i="1"/>
  <c r="MU199" i="1"/>
  <c r="OF114" i="1"/>
  <c r="NK114" i="1"/>
  <c r="NQ114" i="1"/>
  <c r="OY86" i="1"/>
  <c r="OY92" i="1" s="1"/>
  <c r="PZ199" i="1"/>
  <c r="QI199" i="1"/>
  <c r="PT199" i="1"/>
  <c r="QW205" i="1"/>
  <c r="PG114" i="1"/>
  <c r="QL120" i="1"/>
  <c r="PM114" i="1"/>
  <c r="QX114" i="1"/>
  <c r="QH120" i="1"/>
  <c r="RN84" i="1"/>
  <c r="PC284" i="1"/>
  <c r="OQ284" i="1"/>
  <c r="NS284" i="1"/>
  <c r="MU284" i="1"/>
  <c r="NN284" i="1"/>
  <c r="NB284" i="1"/>
  <c r="MP284" i="1"/>
  <c r="OO284" i="1"/>
  <c r="MS284" i="1"/>
  <c r="NQ205" i="1"/>
  <c r="PA199" i="1"/>
  <c r="OH199" i="1"/>
  <c r="NE199" i="1"/>
  <c r="OF199" i="1"/>
  <c r="NH114" i="1"/>
  <c r="OB120" i="1"/>
  <c r="PU163" i="1"/>
  <c r="QH199" i="1"/>
  <c r="RU114" i="1"/>
  <c r="PY114" i="1"/>
  <c r="RN78" i="1"/>
  <c r="QB114" i="1"/>
  <c r="QZ120" i="1"/>
  <c r="NV114" i="1"/>
  <c r="RI199" i="1"/>
  <c r="RJ114" i="1"/>
  <c r="PN114" i="1"/>
  <c r="QK114" i="1"/>
  <c r="MH125" i="1"/>
  <c r="QJ80" i="1"/>
  <c r="QJ78" i="1"/>
  <c r="ON284" i="1"/>
  <c r="NP284" i="1"/>
  <c r="MR284" i="1"/>
  <c r="PH114" i="1"/>
  <c r="QU44" i="1"/>
  <c r="RT80" i="1"/>
  <c r="RT78" i="1"/>
  <c r="PX80" i="1"/>
  <c r="PX78" i="1"/>
  <c r="PL80" i="1"/>
  <c r="PL78" i="1"/>
  <c r="NZ284" i="1"/>
  <c r="PA284" i="1"/>
  <c r="NM284" i="1"/>
  <c r="OI199" i="1"/>
  <c r="PN199" i="1"/>
  <c r="QE199" i="1"/>
  <c r="RF199" i="1"/>
  <c r="QX199" i="1"/>
  <c r="RU199" i="1"/>
  <c r="PQ205" i="1"/>
  <c r="RH169" i="1"/>
  <c r="RC114" i="1"/>
  <c r="QE114" i="1"/>
  <c r="RH177" i="1"/>
  <c r="RH181" i="1" s="1"/>
  <c r="PL169" i="1"/>
  <c r="QZ114" i="1"/>
  <c r="QC120" i="1"/>
  <c r="PR84" i="1"/>
  <c r="NJ284" i="1"/>
  <c r="NM205" i="1"/>
  <c r="MS114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QM125" i="1" s="1"/>
  <c r="RI116" i="1"/>
  <c r="QM129" i="1" s="1"/>
  <c r="QF120" i="1"/>
  <c r="QF116" i="1"/>
  <c r="PH120" i="1"/>
  <c r="PH116" i="1"/>
  <c r="QU114" i="1"/>
  <c r="QK205" i="1"/>
  <c r="RH183" i="1"/>
  <c r="QT114" i="1"/>
  <c r="RF116" i="1"/>
  <c r="RF120" i="1"/>
  <c r="QO120" i="1"/>
  <c r="RJ116" i="1"/>
  <c r="QN129" i="1" s="1"/>
  <c r="RJ120" i="1"/>
  <c r="QN125" i="1" s="1"/>
  <c r="PS116" i="1"/>
  <c r="PS120" i="1"/>
  <c r="RS116" i="1"/>
  <c r="RS120" i="1"/>
  <c r="QX120" i="1"/>
  <c r="PW116" i="1"/>
  <c r="PW120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ON290" i="1"/>
  <c r="ON286" i="1"/>
  <c r="NP290" i="1"/>
  <c r="NP286" i="1"/>
  <c r="MR290" i="1"/>
  <c r="MR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MR205" i="1"/>
  <c r="MR201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NV129" i="1" s="1"/>
  <c r="OR120" i="1"/>
  <c r="NV125" i="1" s="1"/>
  <c r="MV116" i="1"/>
  <c r="MV120" i="1"/>
  <c r="OQ116" i="1"/>
  <c r="NU129" i="1" s="1"/>
  <c r="OQ120" i="1"/>
  <c r="NU125" i="1" s="1"/>
  <c r="OC120" i="1"/>
  <c r="OC116" i="1"/>
  <c r="NN120" i="1"/>
  <c r="NN116" i="1"/>
  <c r="MU116" i="1"/>
  <c r="MU120" i="1"/>
  <c r="OK120" i="1"/>
  <c r="OK116" i="1"/>
  <c r="NM120" i="1"/>
  <c r="NM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NU214" i="1" s="1"/>
  <c r="OQ205" i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OZ199" i="1"/>
  <c r="ND199" i="1"/>
  <c r="OB205" i="1"/>
  <c r="OB201" i="1"/>
  <c r="NJ201" i="1"/>
  <c r="NJ205" i="1"/>
  <c r="PC199" i="1"/>
  <c r="NG199" i="1"/>
  <c r="NL177" i="1"/>
  <c r="NL175" i="1"/>
  <c r="PB169" i="1"/>
  <c r="PB171" i="1"/>
  <c r="ON116" i="1"/>
  <c r="ON120" i="1"/>
  <c r="NY120" i="1"/>
  <c r="NY116" i="1"/>
  <c r="NJ120" i="1"/>
  <c r="NJ116" i="1"/>
  <c r="MR116" i="1"/>
  <c r="MR120" i="1"/>
  <c r="NI171" i="1"/>
  <c r="NI169" i="1"/>
  <c r="NY114" i="1"/>
  <c r="NW116" i="1"/>
  <c r="NW120" i="1"/>
  <c r="OF120" i="1"/>
  <c r="NH120" i="1"/>
  <c r="OM175" i="1"/>
  <c r="OM177" i="1"/>
  <c r="NO175" i="1"/>
  <c r="NO177" i="1"/>
  <c r="MQ175" i="1"/>
  <c r="MQ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MQ92" i="1"/>
  <c r="MQ90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MP286" i="1"/>
  <c r="MP290" i="1"/>
  <c r="OU286" i="1"/>
  <c r="OU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ON205" i="1"/>
  <c r="NS201" i="1"/>
  <c r="NS205" i="1"/>
  <c r="MP201" i="1"/>
  <c r="MP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MP120" i="1"/>
  <c r="MP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MS120" i="1"/>
  <c r="MS116" i="1"/>
  <c r="OG80" i="1"/>
  <c r="OG78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MS290" i="1"/>
  <c r="MS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MQ256" i="1"/>
  <c r="MQ254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OA44" i="1"/>
  <c r="OA175" i="1"/>
  <c r="OA177" i="1"/>
  <c r="NC175" i="1"/>
  <c r="NC177" i="1"/>
  <c r="OI116" i="1"/>
  <c r="OI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MG210" i="1"/>
  <c r="MH214" i="1"/>
  <c r="MH210" i="1"/>
  <c r="MG129" i="1"/>
  <c r="MG125" i="1"/>
  <c r="MH44" i="1"/>
  <c r="MG44" i="1"/>
  <c r="MF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QD84" i="1" l="1"/>
  <c r="OY90" i="1"/>
  <c r="NU210" i="1"/>
  <c r="RH86" i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MQ183" i="1"/>
  <c r="MQ181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MQ260" i="1"/>
  <c r="MQ262" i="1"/>
  <c r="OG86" i="1"/>
  <c r="OG84" i="1"/>
  <c r="NR177" i="1"/>
  <c r="NR175" i="1"/>
  <c r="NF262" i="1"/>
  <c r="NF260" i="1"/>
  <c r="NI262" i="1"/>
  <c r="NI260" i="1"/>
  <c r="MQ98" i="1"/>
  <c r="MQ96" i="1"/>
  <c r="NL90" i="1"/>
  <c r="NL92" i="1"/>
  <c r="MW86" i="1"/>
  <c r="MW84" i="1"/>
  <c r="NI177" i="1"/>
  <c r="NI175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MQ268" i="1"/>
  <c r="MQ26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MQ187" i="1"/>
  <c r="MQ189" i="1"/>
  <c r="PB98" i="1"/>
  <c r="PB96" i="1"/>
  <c r="NO260" i="1"/>
  <c r="NO262" i="1"/>
  <c r="OP181" i="1"/>
  <c r="OP183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W92" i="1"/>
  <c r="MW90" i="1"/>
  <c r="MQ104" i="1"/>
  <c r="MQ102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MF125" i="1" l="1"/>
  <c r="RH98" i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NO193" i="1"/>
  <c r="NO195" i="1"/>
  <c r="NX195" i="1"/>
  <c r="NX193" i="1"/>
  <c r="NX274" i="1"/>
  <c r="NX272" i="1"/>
  <c r="NC193" i="1"/>
  <c r="NC195" i="1"/>
  <c r="NO268" i="1"/>
  <c r="NO266" i="1"/>
  <c r="MQ193" i="1"/>
  <c r="MQ195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MQ110" i="1"/>
  <c r="MQ10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MQ274" i="1"/>
  <c r="MQ272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MQ278" i="1"/>
  <c r="MQ280" i="1"/>
  <c r="OA274" i="1"/>
  <c r="OA272" i="1"/>
  <c r="OV280" i="1"/>
  <c r="OV278" i="1"/>
  <c r="OG280" i="1"/>
  <c r="OG278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NO274" i="1"/>
  <c r="NO272" i="1"/>
  <c r="NX280" i="1"/>
  <c r="NX278" i="1"/>
  <c r="NL278" i="1"/>
  <c r="NL28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NT125" i="1" l="1"/>
  <c r="NT210" i="1"/>
  <c r="RH108" i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QL125" i="1" l="1"/>
  <c r="MF210" i="1"/>
  <c r="GF203" i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Q205" i="1" l="1"/>
  <c r="JS199" i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C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V37" i="1"/>
  <c r="CS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N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P35" i="1"/>
  <c r="JO35" i="1"/>
  <c r="JN35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JP33" i="1"/>
  <c r="JO33" i="1"/>
  <c r="JN33" i="1"/>
  <c r="JP32" i="1"/>
  <c r="JO32" i="1"/>
  <c r="JN32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JP30" i="1"/>
  <c r="JO30" i="1"/>
  <c r="JN30" i="1"/>
  <c r="JP29" i="1"/>
  <c r="JO29" i="1"/>
  <c r="JN29" i="1"/>
  <c r="JP28" i="1"/>
  <c r="JO28" i="1"/>
  <c r="JN28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JP26" i="1"/>
  <c r="JO26" i="1"/>
  <c r="JN26" i="1"/>
  <c r="JP25" i="1"/>
  <c r="JO25" i="1"/>
  <c r="JN25" i="1"/>
  <c r="JP24" i="1"/>
  <c r="JO24" i="1"/>
  <c r="JN24" i="1"/>
  <c r="JP23" i="1"/>
  <c r="JO23" i="1"/>
  <c r="JN23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JP21" i="1"/>
  <c r="JO21" i="1"/>
  <c r="JN21" i="1"/>
  <c r="JP20" i="1"/>
  <c r="JO20" i="1"/>
  <c r="JN20" i="1"/>
  <c r="JP19" i="1"/>
  <c r="JO19" i="1"/>
  <c r="JN19" i="1"/>
  <c r="JP18" i="1"/>
  <c r="JO18" i="1"/>
  <c r="JN18" i="1"/>
  <c r="JP17" i="1"/>
  <c r="JO17" i="1"/>
  <c r="JN17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P15" i="1"/>
  <c r="JO15" i="1"/>
  <c r="JN15" i="1"/>
  <c r="JP14" i="1"/>
  <c r="JO14" i="1"/>
  <c r="JN14" i="1"/>
  <c r="JP13" i="1"/>
  <c r="JO13" i="1"/>
  <c r="JN13" i="1"/>
  <c r="JP12" i="1"/>
  <c r="JO12" i="1"/>
  <c r="JN12" i="1"/>
  <c r="JP11" i="1"/>
  <c r="JO11" i="1"/>
  <c r="JN11" i="1"/>
  <c r="JP10" i="1"/>
  <c r="JO10" i="1"/>
  <c r="JN10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JP8" i="1"/>
  <c r="JO8" i="1"/>
  <c r="JN8" i="1"/>
  <c r="JP7" i="1"/>
  <c r="JO7" i="1"/>
  <c r="JN7" i="1"/>
  <c r="JP6" i="1"/>
  <c r="JO6" i="1"/>
  <c r="JN6" i="1"/>
  <c r="JP5" i="1"/>
  <c r="JO5" i="1"/>
  <c r="JN5" i="1"/>
  <c r="JP4" i="1"/>
  <c r="JO4" i="1"/>
  <c r="JN4" i="1"/>
  <c r="JP3" i="1"/>
  <c r="JO3" i="1"/>
  <c r="JN3" i="1"/>
  <c r="JP2" i="1"/>
  <c r="JO2" i="1"/>
  <c r="JN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GU35" i="1"/>
  <c r="GT35" i="1"/>
  <c r="GS35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U33" i="1"/>
  <c r="GT33" i="1"/>
  <c r="GS33" i="1"/>
  <c r="GU32" i="1"/>
  <c r="GT32" i="1"/>
  <c r="GS32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U30" i="1"/>
  <c r="GT30" i="1"/>
  <c r="GS30" i="1"/>
  <c r="GU29" i="1"/>
  <c r="GT29" i="1"/>
  <c r="GS29" i="1"/>
  <c r="GU28" i="1"/>
  <c r="GT28" i="1"/>
  <c r="GS28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6" i="1"/>
  <c r="GT26" i="1"/>
  <c r="GS26" i="1"/>
  <c r="GU25" i="1"/>
  <c r="GT25" i="1"/>
  <c r="GS25" i="1"/>
  <c r="GU24" i="1"/>
  <c r="GT24" i="1"/>
  <c r="GS24" i="1"/>
  <c r="GU23" i="1"/>
  <c r="GT23" i="1"/>
  <c r="GS23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U21" i="1"/>
  <c r="GT21" i="1"/>
  <c r="GS21" i="1"/>
  <c r="GU20" i="1"/>
  <c r="GT20" i="1"/>
  <c r="GS20" i="1"/>
  <c r="GU19" i="1"/>
  <c r="GT19" i="1"/>
  <c r="GS19" i="1"/>
  <c r="GU18" i="1"/>
  <c r="GT18" i="1"/>
  <c r="GS18" i="1"/>
  <c r="GU17" i="1"/>
  <c r="GT17" i="1"/>
  <c r="GS17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GU15" i="1"/>
  <c r="GT15" i="1"/>
  <c r="GS15" i="1"/>
  <c r="GU14" i="1"/>
  <c r="GT14" i="1"/>
  <c r="GS14" i="1"/>
  <c r="GU13" i="1"/>
  <c r="GT13" i="1"/>
  <c r="GS13" i="1"/>
  <c r="GU12" i="1"/>
  <c r="GT12" i="1"/>
  <c r="GS12" i="1"/>
  <c r="GU11" i="1"/>
  <c r="GT11" i="1"/>
  <c r="GS11" i="1"/>
  <c r="GU10" i="1"/>
  <c r="GT10" i="1"/>
  <c r="GS10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GU8" i="1"/>
  <c r="GT8" i="1"/>
  <c r="GS8" i="1"/>
  <c r="GU7" i="1"/>
  <c r="GT7" i="1"/>
  <c r="GS7" i="1"/>
  <c r="GU6" i="1"/>
  <c r="GT6" i="1"/>
  <c r="GS6" i="1"/>
  <c r="GU5" i="1"/>
  <c r="GT5" i="1"/>
  <c r="GS5" i="1"/>
  <c r="GU4" i="1"/>
  <c r="GT4" i="1"/>
  <c r="GS4" i="1"/>
  <c r="GU3" i="1"/>
  <c r="GT3" i="1"/>
  <c r="GS3" i="1"/>
  <c r="GU2" i="1"/>
  <c r="GT2" i="1"/>
  <c r="GS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O40" i="1" l="1"/>
  <c r="GZ203" i="1"/>
  <c r="JR189" i="1"/>
  <c r="JR187" i="1"/>
  <c r="GT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O22" i="1"/>
  <c r="JO37" i="1"/>
  <c r="GV173" i="1"/>
  <c r="GX191" i="1"/>
  <c r="GY191" i="1"/>
  <c r="GZ74" i="1"/>
  <c r="GW203" i="1"/>
  <c r="GW201" i="1"/>
  <c r="GS37" i="1"/>
  <c r="GV72" i="1"/>
  <c r="GV175" i="1"/>
  <c r="GV185" i="1"/>
  <c r="GS9" i="1"/>
  <c r="GU27" i="1"/>
  <c r="GT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S40" i="1"/>
  <c r="GT22" i="1"/>
  <c r="GT34" i="1"/>
  <c r="GU37" i="1"/>
  <c r="HA88" i="1"/>
  <c r="EG175" i="1"/>
  <c r="GS16" i="1"/>
  <c r="GY72" i="1"/>
  <c r="GU9" i="1"/>
  <c r="GS22" i="1"/>
  <c r="GV88" i="1"/>
  <c r="EE159" i="1"/>
  <c r="EE157" i="1"/>
  <c r="EI161" i="1"/>
  <c r="EI157" i="1"/>
  <c r="GV82" i="1"/>
  <c r="GV78" i="1"/>
  <c r="EF157" i="1"/>
  <c r="EF161" i="1"/>
  <c r="EC179" i="1"/>
  <c r="EC175" i="1"/>
  <c r="GS27" i="1"/>
  <c r="GS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P40" i="1"/>
  <c r="JP9" i="1"/>
  <c r="JN31" i="1"/>
  <c r="JP16" i="1"/>
  <c r="JP27" i="1"/>
  <c r="JP31" i="1"/>
  <c r="JN34" i="1"/>
  <c r="JQ100" i="1"/>
  <c r="JN40" i="1"/>
  <c r="JQ112" i="1"/>
  <c r="JQ116" i="1" s="1"/>
  <c r="JP34" i="1"/>
  <c r="JN36" i="1"/>
  <c r="JQ72" i="1"/>
  <c r="JQ94" i="1"/>
  <c r="JR74" i="1"/>
  <c r="JR72" i="1"/>
  <c r="JS82" i="1"/>
  <c r="JS78" i="1"/>
  <c r="JN16" i="1"/>
  <c r="JO31" i="1"/>
  <c r="JO34" i="1"/>
  <c r="JS72" i="1"/>
  <c r="JS76" i="1"/>
  <c r="JN9" i="1"/>
  <c r="JO16" i="1"/>
  <c r="JN22" i="1"/>
  <c r="JP22" i="1"/>
  <c r="JN27" i="1"/>
  <c r="JP36" i="1"/>
  <c r="JO36" i="1"/>
  <c r="JO9" i="1"/>
  <c r="JO27" i="1"/>
  <c r="JN37" i="1"/>
  <c r="JP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U40" i="1"/>
  <c r="GU16" i="1"/>
  <c r="GT36" i="1"/>
  <c r="GT37" i="1"/>
  <c r="HA82" i="1"/>
  <c r="HA76" i="1"/>
  <c r="GY88" i="1"/>
  <c r="GY84" i="1"/>
  <c r="GS31" i="1"/>
  <c r="GU31" i="1"/>
  <c r="GU22" i="1"/>
  <c r="GS34" i="1"/>
  <c r="GU34" i="1"/>
  <c r="GX78" i="1"/>
  <c r="GX82" i="1"/>
  <c r="GV96" i="1"/>
  <c r="GV100" i="1"/>
  <c r="GV106" i="1"/>
  <c r="GY94" i="1"/>
  <c r="GY90" i="1"/>
  <c r="GX76" i="1"/>
  <c r="GT9" i="1"/>
  <c r="GU36" i="1"/>
  <c r="HA106" i="1"/>
  <c r="HA102" i="1"/>
  <c r="HA112" i="1"/>
  <c r="GT27" i="1"/>
  <c r="GY82" i="1"/>
  <c r="GV84" i="1"/>
  <c r="HA94" i="1"/>
  <c r="HA90" i="1"/>
  <c r="GT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K22" i="1"/>
  <c r="GY205" i="1" l="1"/>
  <c r="JR195" i="1"/>
  <c r="JR193" i="1"/>
  <c r="EI199" i="1"/>
  <c r="HA114" i="1"/>
  <c r="ED199" i="1"/>
  <c r="GX199" i="1"/>
  <c r="JO44" i="1"/>
  <c r="HA199" i="1"/>
  <c r="GW169" i="1"/>
  <c r="GW163" i="1"/>
  <c r="GX114" i="1"/>
  <c r="EH165" i="1"/>
  <c r="EH169" i="1" s="1"/>
  <c r="GV199" i="1"/>
  <c r="GY199" i="1"/>
  <c r="GS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T44" i="1"/>
  <c r="EG199" i="1"/>
  <c r="EE165" i="1"/>
  <c r="EE163" i="1"/>
  <c r="GV114" i="1"/>
  <c r="GU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P44" i="1"/>
  <c r="JS114" i="1"/>
  <c r="JN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H22" i="1"/>
  <c r="BH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G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G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F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BE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BD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BA22" i="1"/>
  <c r="BA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BA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Z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Y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Y37" i="1"/>
  <c r="AY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X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X37" i="1"/>
  <c r="AX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W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W37" i="1"/>
  <c r="AW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T9" i="1"/>
  <c r="AT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T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S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R9" i="1"/>
  <c r="AR36" i="1"/>
  <c r="AR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Q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Q37" i="1"/>
  <c r="AQ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P37" i="1"/>
  <c r="AP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P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P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M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M36" i="1"/>
  <c r="AM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M34" i="1"/>
  <c r="AM31" i="1"/>
  <c r="AM27" i="1"/>
  <c r="AM22" i="1"/>
  <c r="AM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L16" i="1"/>
  <c r="AL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L37" i="1"/>
  <c r="AL36" i="1"/>
  <c r="AL34" i="1"/>
  <c r="AL31" i="1"/>
  <c r="AL27" i="1"/>
  <c r="AL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K36" i="1"/>
  <c r="AK34" i="1"/>
  <c r="AK31" i="1"/>
  <c r="AK27" i="1"/>
  <c r="AK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J37" i="1"/>
  <c r="AJ36" i="1"/>
  <c r="AJ34" i="1"/>
  <c r="AJ31" i="1"/>
  <c r="AJ27" i="1"/>
  <c r="AJ22" i="1"/>
  <c r="AJ16" i="1"/>
  <c r="AJ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S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B37" i="1"/>
  <c r="DA37" i="1"/>
  <c r="CZ37" i="1"/>
  <c r="CY37" i="1"/>
  <c r="CX37" i="1"/>
  <c r="CW37" i="1"/>
  <c r="CU37" i="1"/>
  <c r="CT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AZ37" i="1"/>
  <c r="AV37" i="1"/>
  <c r="AU37" i="1"/>
  <c r="AO37" i="1"/>
  <c r="AN37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E36" i="1"/>
  <c r="BD36" i="1"/>
  <c r="BC36" i="1"/>
  <c r="BB36" i="1"/>
  <c r="BA36" i="1"/>
  <c r="AZ36" i="1"/>
  <c r="AV36" i="1"/>
  <c r="AU36" i="1"/>
  <c r="AS36" i="1"/>
  <c r="AO36" i="1"/>
  <c r="AN36" i="1"/>
  <c r="DZ35" i="1"/>
  <c r="DY35" i="1"/>
  <c r="DX35" i="1"/>
  <c r="BQ35" i="1"/>
  <c r="BP35" i="1"/>
  <c r="BO35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DZ33" i="1"/>
  <c r="DY33" i="1"/>
  <c r="DX33" i="1"/>
  <c r="BQ33" i="1"/>
  <c r="BP33" i="1"/>
  <c r="BO33" i="1"/>
  <c r="DZ32" i="1"/>
  <c r="DY32" i="1"/>
  <c r="DX32" i="1"/>
  <c r="BQ32" i="1"/>
  <c r="BP32" i="1"/>
  <c r="BO32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O31" i="1"/>
  <c r="AN31" i="1"/>
  <c r="DZ30" i="1"/>
  <c r="DY30" i="1"/>
  <c r="DX30" i="1"/>
  <c r="BQ30" i="1"/>
  <c r="BP30" i="1"/>
  <c r="BO30" i="1"/>
  <c r="DZ29" i="1"/>
  <c r="DY29" i="1"/>
  <c r="DX29" i="1"/>
  <c r="BQ29" i="1"/>
  <c r="BP29" i="1"/>
  <c r="BO29" i="1"/>
  <c r="DZ28" i="1"/>
  <c r="DY28" i="1"/>
  <c r="DX28" i="1"/>
  <c r="BQ28" i="1"/>
  <c r="BP28" i="1"/>
  <c r="BO28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DZ26" i="1"/>
  <c r="DY26" i="1"/>
  <c r="DX26" i="1"/>
  <c r="BQ26" i="1"/>
  <c r="BP26" i="1"/>
  <c r="BO26" i="1"/>
  <c r="DZ25" i="1"/>
  <c r="DY25" i="1"/>
  <c r="DX25" i="1"/>
  <c r="BQ25" i="1"/>
  <c r="BP25" i="1"/>
  <c r="BO25" i="1"/>
  <c r="DZ24" i="1"/>
  <c r="DY24" i="1"/>
  <c r="DX24" i="1"/>
  <c r="BQ24" i="1"/>
  <c r="BP24" i="1"/>
  <c r="BO24" i="1"/>
  <c r="DZ23" i="1"/>
  <c r="DY23" i="1"/>
  <c r="DX23" i="1"/>
  <c r="BQ23" i="1"/>
  <c r="BP23" i="1"/>
  <c r="BO23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J22" i="1"/>
  <c r="BI22" i="1"/>
  <c r="BF22" i="1"/>
  <c r="BE22" i="1"/>
  <c r="BD22" i="1"/>
  <c r="BC22" i="1"/>
  <c r="BB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DZ21" i="1"/>
  <c r="DY21" i="1"/>
  <c r="DX21" i="1"/>
  <c r="BQ21" i="1"/>
  <c r="BP21" i="1"/>
  <c r="BO21" i="1"/>
  <c r="DZ20" i="1"/>
  <c r="DY20" i="1"/>
  <c r="DX20" i="1"/>
  <c r="BQ20" i="1"/>
  <c r="BP20" i="1"/>
  <c r="BO20" i="1"/>
  <c r="DZ19" i="1"/>
  <c r="DY19" i="1"/>
  <c r="DX19" i="1"/>
  <c r="BQ19" i="1"/>
  <c r="BP19" i="1"/>
  <c r="BO19" i="1"/>
  <c r="DZ18" i="1"/>
  <c r="DY18" i="1"/>
  <c r="DX18" i="1"/>
  <c r="BQ18" i="1"/>
  <c r="BP18" i="1"/>
  <c r="BO18" i="1"/>
  <c r="DZ17" i="1"/>
  <c r="DY17" i="1"/>
  <c r="DX17" i="1"/>
  <c r="BQ17" i="1"/>
  <c r="BP17" i="1"/>
  <c r="BO17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DZ15" i="1"/>
  <c r="DY15" i="1"/>
  <c r="DX15" i="1"/>
  <c r="BQ15" i="1"/>
  <c r="BP15" i="1"/>
  <c r="BO15" i="1"/>
  <c r="DZ14" i="1"/>
  <c r="DY14" i="1"/>
  <c r="DX14" i="1"/>
  <c r="BQ14" i="1"/>
  <c r="BP14" i="1"/>
  <c r="BO14" i="1"/>
  <c r="DZ13" i="1"/>
  <c r="DY13" i="1"/>
  <c r="DX13" i="1"/>
  <c r="BQ13" i="1"/>
  <c r="BP13" i="1"/>
  <c r="BO13" i="1"/>
  <c r="DZ12" i="1"/>
  <c r="DY12" i="1"/>
  <c r="DX12" i="1"/>
  <c r="BQ12" i="1"/>
  <c r="BP12" i="1"/>
  <c r="BO12" i="1"/>
  <c r="DZ11" i="1"/>
  <c r="DY11" i="1"/>
  <c r="DX11" i="1"/>
  <c r="BQ11" i="1"/>
  <c r="BP11" i="1"/>
  <c r="BO11" i="1"/>
  <c r="DZ10" i="1"/>
  <c r="DY10" i="1"/>
  <c r="DX10" i="1"/>
  <c r="BQ10" i="1"/>
  <c r="BP10" i="1"/>
  <c r="BO10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BN9" i="1"/>
  <c r="BM9" i="1"/>
  <c r="BL9" i="1"/>
  <c r="BK9" i="1"/>
  <c r="BJ9" i="1"/>
  <c r="BI9" i="1"/>
  <c r="BG9" i="1"/>
  <c r="BF9" i="1"/>
  <c r="BC9" i="1"/>
  <c r="BB9" i="1"/>
  <c r="AV9" i="1"/>
  <c r="AU9" i="1"/>
  <c r="AS9" i="1"/>
  <c r="AP9" i="1"/>
  <c r="AO9" i="1"/>
  <c r="AN9" i="1"/>
  <c r="DZ8" i="1"/>
  <c r="DY8" i="1"/>
  <c r="DX8" i="1"/>
  <c r="BQ8" i="1"/>
  <c r="BP8" i="1"/>
  <c r="BO8" i="1"/>
  <c r="DZ7" i="1"/>
  <c r="DY7" i="1"/>
  <c r="DX7" i="1"/>
  <c r="BQ7" i="1"/>
  <c r="BP7" i="1"/>
  <c r="BO7" i="1"/>
  <c r="DZ6" i="1"/>
  <c r="DY6" i="1"/>
  <c r="DX6" i="1"/>
  <c r="BQ6" i="1"/>
  <c r="BP6" i="1"/>
  <c r="BO6" i="1"/>
  <c r="DZ5" i="1"/>
  <c r="DY5" i="1"/>
  <c r="DX5" i="1"/>
  <c r="BQ5" i="1"/>
  <c r="BP5" i="1"/>
  <c r="BO5" i="1"/>
  <c r="DZ4" i="1"/>
  <c r="DY4" i="1"/>
  <c r="DX4" i="1"/>
  <c r="BQ4" i="1"/>
  <c r="BP4" i="1"/>
  <c r="BO4" i="1"/>
  <c r="DZ3" i="1"/>
  <c r="DY3" i="1"/>
  <c r="DX3" i="1"/>
  <c r="BQ3" i="1"/>
  <c r="BP3" i="1"/>
  <c r="BO3" i="1"/>
  <c r="DZ2" i="1"/>
  <c r="DY2" i="1"/>
  <c r="DX2" i="1"/>
  <c r="BQ2" i="1"/>
  <c r="BP2" i="1"/>
  <c r="BO2" i="1"/>
  <c r="DY40" i="1" l="1"/>
  <c r="C88" i="1"/>
  <c r="C106" i="1"/>
  <c r="C84" i="1"/>
  <c r="BO40" i="1"/>
  <c r="C94" i="1"/>
  <c r="C112" i="1"/>
  <c r="C116" i="1" s="1"/>
  <c r="C82" i="1"/>
  <c r="C90" i="1"/>
  <c r="C108" i="1"/>
  <c r="C76" i="1"/>
  <c r="C100" i="1"/>
  <c r="C78" i="1"/>
  <c r="C102" i="1"/>
  <c r="BO22" i="1"/>
  <c r="BP16" i="1"/>
  <c r="BP34" i="1"/>
  <c r="BQ36" i="1"/>
  <c r="BO9" i="1"/>
  <c r="DZ34" i="1"/>
  <c r="BQ22" i="1"/>
  <c r="BQ27" i="1"/>
  <c r="BQ37" i="1"/>
  <c r="DZ16" i="1"/>
  <c r="BQ40" i="1"/>
  <c r="DX9" i="1"/>
  <c r="EI112" i="1"/>
  <c r="EI116" i="1" s="1"/>
  <c r="DX40" i="1"/>
  <c r="BO36" i="1"/>
  <c r="DY36" i="1"/>
  <c r="DY22" i="1"/>
  <c r="BQ31" i="1"/>
  <c r="DY37" i="1"/>
  <c r="DZ22" i="1"/>
  <c r="DX31" i="1"/>
  <c r="DZ36" i="1"/>
  <c r="BO37" i="1"/>
  <c r="DZ37" i="1"/>
  <c r="BP40" i="1"/>
  <c r="DZ40" i="1"/>
  <c r="DZ9" i="1"/>
  <c r="BO27" i="1"/>
  <c r="DY27" i="1"/>
  <c r="DZ31" i="1"/>
  <c r="BQ34" i="1"/>
  <c r="DX16" i="1"/>
  <c r="DZ27" i="1"/>
  <c r="BP31" i="1"/>
  <c r="DX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Q16" i="1"/>
  <c r="DY9" i="1"/>
  <c r="DY16" i="1"/>
  <c r="BP22" i="1"/>
  <c r="BP27" i="1"/>
  <c r="DY31" i="1"/>
  <c r="DY34" i="1"/>
  <c r="BP36" i="1"/>
  <c r="BP37" i="1"/>
  <c r="BP9" i="1"/>
  <c r="BQ9" i="1"/>
  <c r="BO16" i="1"/>
  <c r="DX22" i="1"/>
  <c r="DX27" i="1"/>
  <c r="BO31" i="1"/>
  <c r="BO34" i="1"/>
  <c r="DX36" i="1"/>
  <c r="DX37" i="1"/>
  <c r="C120" i="1" l="1"/>
  <c r="C114" i="1"/>
  <c r="B114" i="1"/>
  <c r="EC114" i="1"/>
  <c r="EB114" i="1"/>
  <c r="EI114" i="1"/>
  <c r="DZ44" i="1"/>
  <c r="ED114" i="1"/>
  <c r="EG114" i="1"/>
  <c r="EF114" i="1"/>
  <c r="EI120" i="1"/>
  <c r="BO44" i="1"/>
  <c r="DX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Q44" i="1"/>
  <c r="BP44" i="1"/>
  <c r="DY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<sst xmlns="http://schemas.openxmlformats.org/spreadsheetml/2006/main" count="24336" uniqueCount="156">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</sst>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20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DAILY''S'!$II$542:$ML$542</c:f>
              <c:numCache>
                <c:formatCode>0.00%</c:formatCode>
                <c:ptCount val="108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DAILY''S'!$II$543:$ML$543</c:f>
              <c:numCache>
                <c:formatCode>0.00%</c:formatCode>
                <c:ptCount val="108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DAILY''S'!$LB$574:$MK$574</c:f>
              <c:numCache>
                <c:formatCode>0.00%</c:formatCode>
                <c:ptCount val="36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DAILY''S'!$LB$575:$MK$575</c:f>
              <c:numCache>
                <c:formatCode>0.00%</c:formatCode>
                <c:ptCount val="36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DAILY''S'!$IH$506:$ML$506</c:f>
              <c:numCache>
                <c:formatCode>General</c:formatCode>
                <c:ptCount val="109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  <c:pt idx="97">
                  <c:v>292152</c:v>
                </c:pt>
                <c:pt idx="98">
                  <c:v>246039</c:v>
                </c:pt>
                <c:pt idx="99">
                  <c:v>266311</c:v>
                </c:pt>
                <c:pt idx="100">
                  <c:v>237297</c:v>
                </c:pt>
                <c:pt idx="101">
                  <c:v>288696</c:v>
                </c:pt>
                <c:pt idx="102">
                  <c:v>260153</c:v>
                </c:pt>
                <c:pt idx="103">
                  <c:v>166507</c:v>
                </c:pt>
                <c:pt idx="104">
                  <c:v>271733</c:v>
                </c:pt>
                <c:pt idx="105">
                  <c:v>290277</c:v>
                </c:pt>
                <c:pt idx="106">
                  <c:v>258354</c:v>
                </c:pt>
                <c:pt idx="107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DAILY''S'!$IH$505:$ML$505</c:f>
              <c:numCache>
                <c:formatCode>0.00%</c:formatCode>
                <c:ptCount val="109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DAILY''S'!$IH$407:$ML$407</c:f>
              <c:numCache>
                <c:formatCode>0.00%</c:formatCode>
                <c:ptCount val="109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DAILY''S'!$IH$408:$ML$408</c:f>
              <c:numCache>
                <c:formatCode>0.00%</c:formatCode>
                <c:ptCount val="109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DAILY''S'!$IH$409:$ML$409</c:f>
              <c:numCache>
                <c:formatCode>0.00%</c:formatCode>
                <c:ptCount val="109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DAILY''S'!$IH$410:$ML$410</c:f>
              <c:numCache>
                <c:formatCode>0.00%</c:formatCode>
                <c:ptCount val="109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DAILY''S'!$IH$411:$ML$411</c:f>
              <c:numCache>
                <c:formatCode>0.00%</c:formatCode>
                <c:ptCount val="109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DAILY''S'!$IH$412:$ML$412</c:f>
              <c:numCache>
                <c:formatCode>0.00%</c:formatCode>
                <c:ptCount val="109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DAILY''S'!$IH$413:$ML$413</c:f>
              <c:numCache>
                <c:formatCode>0.00%</c:formatCode>
                <c:ptCount val="109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DAILY''S'!$IH$414:$ML$414</c:f>
              <c:numCache>
                <c:formatCode>0.00%</c:formatCode>
                <c:ptCount val="109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DAILY''S'!$MM$297:$MO$297</c:f>
              <c:numCache>
                <c:formatCode>0.00%</c:formatCode>
                <c:ptCount val="3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DAILY''S'!$MM$298:$MO$298</c:f>
              <c:numCache>
                <c:formatCode>0.00%</c:formatCode>
                <c:ptCount val="3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DAILY''S'!$MM$347:$MO$347</c:f>
              <c:numCache>
                <c:formatCode>0.00%</c:formatCode>
                <c:ptCount val="3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DAILY''S'!$MM$348:$MO$348</c:f>
              <c:numCache>
                <c:formatCode>0.00%</c:formatCode>
                <c:ptCount val="3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DAILY''S'!$MM$349:$MO$349</c:f>
              <c:numCache>
                <c:formatCode>0.00%</c:formatCode>
                <c:ptCount val="3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DAILY''S'!$MM$350:$MO$350</c:f>
              <c:numCache>
                <c:formatCode>0.00%</c:formatCode>
                <c:ptCount val="3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DAILY''S'!$MM$351:$MO$351</c:f>
              <c:numCache>
                <c:formatCode>0.00%</c:formatCode>
                <c:ptCount val="3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DAILY''S'!$MM$352:$MO$352</c:f>
              <c:numCache>
                <c:formatCode>0.00%</c:formatCode>
                <c:ptCount val="3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DAILY''S'!$MM$353:$MO$353</c:f>
              <c:numCache>
                <c:formatCode>0.00%</c:formatCode>
                <c:ptCount val="3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DAILY''S'!$MM$354:$MO$354</c:f>
              <c:numCache>
                <c:formatCode>0.00%</c:formatCode>
                <c:ptCount val="3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DAILY''S'!$LN$621:$MI$621</c:f>
              <c:numCache>
                <c:formatCode>0.00%</c:formatCode>
                <c:ptCount val="22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DAILY''S'!$LN$622:$MI$622</c:f>
              <c:numCache>
                <c:formatCode>0.00%</c:formatCode>
                <c:ptCount val="22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DAILY''S'!$LN$623:$MI$623</c:f>
              <c:numCache>
                <c:formatCode>0.00%</c:formatCode>
                <c:ptCount val="22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DAILY''S'!$LN$624:$MI$624</c:f>
              <c:numCache>
                <c:formatCode>0.00%</c:formatCode>
                <c:ptCount val="22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DAILY''S'!$LN$625:$MI$625</c:f>
              <c:numCache>
                <c:formatCode>0.00%</c:formatCode>
                <c:ptCount val="22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DAILY''S'!$LN$626:$MI$626</c:f>
              <c:numCache>
                <c:formatCode>0.00%</c:formatCode>
                <c:ptCount val="22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DAILY''S'!$LN$627:$MI$627</c:f>
              <c:numCache>
                <c:formatCode>0.00%</c:formatCode>
                <c:ptCount val="22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DAILY''S'!$LN$628:$MI$628</c:f>
              <c:numCache>
                <c:formatCode>0.00%</c:formatCode>
                <c:ptCount val="22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347381</xdr:colOff>
      <xdr:row>543</xdr:row>
      <xdr:rowOff>167458</xdr:rowOff>
    </xdr:from>
    <xdr:to>
      <xdr:col>349</xdr:col>
      <xdr:colOff>30926</xdr:colOff>
      <xdr:row>566</xdr:row>
      <xdr:rowOff>77555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328</xdr:col>
      <xdr:colOff>330345</xdr:colOff>
      <xdr:row>580</xdr:row>
      <xdr:rowOff>167119</xdr:rowOff>
    </xdr:from>
    <xdr:to>
      <xdr:col>349</xdr:col>
      <xdr:colOff>33337</xdr:colOff>
      <xdr:row>606</xdr:row>
      <xdr:rowOff>103042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276</xdr:col>
      <xdr:colOff>521714</xdr:colOff>
      <xdr:row>506</xdr:row>
      <xdr:rowOff>101597</xdr:rowOff>
    </xdr:from>
    <xdr:to>
      <xdr:col>349</xdr:col>
      <xdr:colOff>0</xdr:colOff>
      <xdr:row>533</xdr:row>
      <xdr:rowOff>94874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51955</xdr:colOff>
      <xdr:row>416</xdr:row>
      <xdr:rowOff>31171</xdr:rowOff>
    </xdr:from>
    <xdr:to>
      <xdr:col>349</xdr:col>
      <xdr:colOff>34637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364</xdr:col>
      <xdr:colOff>593389</xdr:colOff>
      <xdr:row>300</xdr:row>
      <xdr:rowOff>14555</xdr:rowOff>
    </xdr:from>
    <xdr:to>
      <xdr:col>372</xdr:col>
      <xdr:colOff>262677</xdr:colOff>
      <xdr:row>313</xdr:row>
      <xdr:rowOff>173581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8282</xdr:colOff>
      <xdr:row>356</xdr:row>
      <xdr:rowOff>3312</xdr:rowOff>
    </xdr:from>
    <xdr:to>
      <xdr:col>357</xdr:col>
      <xdr:colOff>289891</xdr:colOff>
      <xdr:row>377</xdr:row>
      <xdr:rowOff>182217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11206</xdr:colOff>
      <xdr:row>630</xdr:row>
      <xdr:rowOff>17928</xdr:rowOff>
    </xdr:from>
    <xdr:to>
      <xdr:col>347</xdr:col>
      <xdr:colOff>22411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2B94299-7B42-4AAF-86C7-F0ED6643F3E3}" protected="1">
  <header guid="{F2B94299-7B42-4AAF-86C7-F0ED6643F3E3}" dateTime="2019-06-03T17:42:37" maxSheetId="2" userName="Mike Wolski" r:id="rId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abSelected="1" topLeftCell="MH346" zoomScale="115" zoomScaleNormal="115" workbookViewId="0">
      <selection activeCell="MM430" sqref="MM430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1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M1" s="275" t="s">
        <v>109</v>
      </c>
      <c r="MN1" s="275" t="s">
        <v>95</v>
      </c>
      <c r="MO1" s="275" t="s">
        <v>96</v>
      </c>
      <c r="MP1" s="275" t="s">
        <v>104</v>
      </c>
      <c r="MQ1" s="275" t="s">
        <v>110</v>
      </c>
      <c r="MR1" s="275" t="s">
        <v>121</v>
      </c>
      <c r="MS1" s="496" t="s">
        <v>122</v>
      </c>
      <c r="MT1" s="275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1:463" ht="15.75" thickBot="1" x14ac:dyDescent="0.3">
      <c r="T2" t="s">
        <v>62</v>
      </c>
      <c r="U2" s="513" t="s">
        <v>133</v>
      </c>
      <c r="V2" s="514"/>
      <c r="W2" s="514"/>
      <c r="X2" s="514"/>
      <c r="Y2" s="514"/>
      <c r="Z2" s="514"/>
      <c r="AA2" s="514"/>
      <c r="AB2" s="515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13" t="s">
        <v>133</v>
      </c>
      <c r="CF2" s="514"/>
      <c r="CG2" s="514"/>
      <c r="CH2" s="514"/>
      <c r="CI2" s="514"/>
      <c r="CJ2" s="514"/>
      <c r="CK2" s="514"/>
      <c r="CL2" s="515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13" t="s">
        <v>133</v>
      </c>
      <c r="ES2" s="514"/>
      <c r="ET2" s="514"/>
      <c r="EU2" s="514"/>
      <c r="EV2" s="514"/>
      <c r="EW2" s="514"/>
      <c r="EX2" s="514"/>
      <c r="EY2" s="515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13" t="s">
        <v>133</v>
      </c>
      <c r="HT2" s="514"/>
      <c r="HU2" s="514"/>
      <c r="HV2" s="514"/>
      <c r="HW2" s="514"/>
      <c r="HX2" s="514"/>
      <c r="HY2" s="514"/>
      <c r="HZ2" s="515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13" t="s">
        <v>133</v>
      </c>
      <c r="KH2" s="514"/>
      <c r="KI2" s="514"/>
      <c r="KJ2" s="514"/>
      <c r="KK2" s="514"/>
      <c r="KL2" s="514"/>
      <c r="KM2" s="514"/>
      <c r="KN2" s="515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M2" t="s">
        <v>62</v>
      </c>
      <c r="MN2" s="54">
        <v>1.1463000000000001</v>
      </c>
      <c r="MO2" s="54">
        <v>1.14428</v>
      </c>
      <c r="MP2" s="54">
        <v>1.137</v>
      </c>
      <c r="MQ2" s="54">
        <v>1.1228</v>
      </c>
      <c r="MR2" s="54">
        <v>1.1213</v>
      </c>
      <c r="MS2" s="4" t="s">
        <v>36</v>
      </c>
      <c r="MT2" s="54">
        <v>1.11612</v>
      </c>
      <c r="MU2" s="6"/>
      <c r="MV2" s="6"/>
      <c r="MW2" s="6">
        <v>6.6E-3</v>
      </c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6.6E-3</v>
      </c>
      <c r="OA2" s="7">
        <f t="shared" ref="OA2:OA37" si="16">AVERAGE(MU2:NY2)</f>
        <v>6.6E-3</v>
      </c>
      <c r="OB2" s="7">
        <f t="shared" ref="OB2:OB37" si="17">MAX(MU2:NY2)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1:463" ht="15.75" thickBot="1" x14ac:dyDescent="0.3">
      <c r="U3" s="513" t="s">
        <v>129</v>
      </c>
      <c r="V3" s="514"/>
      <c r="W3" s="514"/>
      <c r="X3" s="514"/>
      <c r="Y3" s="514"/>
      <c r="Z3" s="514"/>
      <c r="AA3" s="514"/>
      <c r="AB3" s="515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13" t="s">
        <v>129</v>
      </c>
      <c r="CF3" s="514"/>
      <c r="CG3" s="514"/>
      <c r="CH3" s="514"/>
      <c r="CI3" s="514"/>
      <c r="CJ3" s="514"/>
      <c r="CK3" s="514"/>
      <c r="CL3" s="515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13" t="s">
        <v>129</v>
      </c>
      <c r="ES3" s="514"/>
      <c r="ET3" s="514"/>
      <c r="EU3" s="514"/>
      <c r="EV3" s="514"/>
      <c r="EW3" s="514"/>
      <c r="EX3" s="514"/>
      <c r="EY3" s="515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13" t="s">
        <v>129</v>
      </c>
      <c r="HT3" s="514"/>
      <c r="HU3" s="514"/>
      <c r="HV3" s="514"/>
      <c r="HW3" s="514"/>
      <c r="HX3" s="514"/>
      <c r="HY3" s="514"/>
      <c r="HZ3" s="515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13" t="s">
        <v>129</v>
      </c>
      <c r="KH3" s="514"/>
      <c r="KI3" s="514"/>
      <c r="KJ3" s="514"/>
      <c r="KK3" s="514"/>
      <c r="KL3" s="514"/>
      <c r="KM3" s="514"/>
      <c r="KN3" s="515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M3" t="s">
        <v>62</v>
      </c>
      <c r="MN3" s="54">
        <v>1.2757000000000001</v>
      </c>
      <c r="MO3" s="54">
        <v>1.3101</v>
      </c>
      <c r="MP3" s="54">
        <v>1.3262</v>
      </c>
      <c r="MQ3" s="54">
        <v>1.3028999999999999</v>
      </c>
      <c r="MR3" s="54">
        <v>1.3029999999999999</v>
      </c>
      <c r="MS3" s="4" t="s">
        <v>37</v>
      </c>
      <c r="MT3" s="54">
        <v>1.2622800000000001</v>
      </c>
      <c r="MU3" s="6"/>
      <c r="MV3" s="6"/>
      <c r="MW3" s="6">
        <v>2.5000000000000001E-3</v>
      </c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2.5000000000000001E-3</v>
      </c>
      <c r="OA3" s="7">
        <f t="shared" si="16"/>
        <v>2.5000000000000001E-3</v>
      </c>
      <c r="OB3" s="7">
        <f t="shared" si="17"/>
        <v>2.5000000000000001E-3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1:463" ht="15.75" thickBot="1" x14ac:dyDescent="0.3">
      <c r="U4" s="513" t="s">
        <v>143</v>
      </c>
      <c r="V4" s="514"/>
      <c r="W4" s="514"/>
      <c r="X4" s="514"/>
      <c r="Y4" s="514"/>
      <c r="Z4" s="514"/>
      <c r="AA4" s="514"/>
      <c r="AB4" s="515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13" t="s">
        <v>143</v>
      </c>
      <c r="CF4" s="514"/>
      <c r="CG4" s="514"/>
      <c r="CH4" s="514"/>
      <c r="CI4" s="514"/>
      <c r="CJ4" s="514"/>
      <c r="CK4" s="514"/>
      <c r="CL4" s="515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13" t="s">
        <v>143</v>
      </c>
      <c r="ES4" s="514"/>
      <c r="ET4" s="514"/>
      <c r="EU4" s="514"/>
      <c r="EV4" s="514"/>
      <c r="EW4" s="514"/>
      <c r="EX4" s="514"/>
      <c r="EY4" s="515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13" t="s">
        <v>143</v>
      </c>
      <c r="HT4" s="514"/>
      <c r="HU4" s="514"/>
      <c r="HV4" s="514"/>
      <c r="HW4" s="514"/>
      <c r="HX4" s="514"/>
      <c r="HY4" s="514"/>
      <c r="HZ4" s="515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13" t="s">
        <v>143</v>
      </c>
      <c r="KH4" s="514"/>
      <c r="KI4" s="514"/>
      <c r="KJ4" s="514"/>
      <c r="KK4" s="514"/>
      <c r="KL4" s="514"/>
      <c r="KM4" s="514"/>
      <c r="KN4" s="515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M4" t="s">
        <v>62</v>
      </c>
      <c r="MN4" s="54">
        <v>0.98160000000000003</v>
      </c>
      <c r="MO4" s="54">
        <v>0.99428000000000005</v>
      </c>
      <c r="MP4" s="54">
        <v>0.99790000000000001</v>
      </c>
      <c r="MQ4" s="54">
        <v>0.99399999999999999</v>
      </c>
      <c r="MR4" s="54">
        <v>1.0188999999999999</v>
      </c>
      <c r="MS4" s="4" t="s">
        <v>38</v>
      </c>
      <c r="MT4" s="54">
        <v>1.00156</v>
      </c>
      <c r="MU4" s="6"/>
      <c r="MV4" s="6"/>
      <c r="MW4" s="6">
        <v>-7.6E-3</v>
      </c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-7.6E-3</v>
      </c>
      <c r="OA4" s="7">
        <f t="shared" si="16"/>
        <v>-7.6E-3</v>
      </c>
      <c r="OB4" s="7">
        <f t="shared" si="17"/>
        <v>-7.6E-3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1:463" ht="15.75" thickBot="1" x14ac:dyDescent="0.3">
      <c r="U5" s="513" t="s">
        <v>130</v>
      </c>
      <c r="V5" s="514"/>
      <c r="W5" s="514"/>
      <c r="X5" s="514"/>
      <c r="Y5" s="514"/>
      <c r="Z5" s="514"/>
      <c r="AA5" s="514"/>
      <c r="AB5" s="515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13" t="s">
        <v>130</v>
      </c>
      <c r="CF5" s="514"/>
      <c r="CG5" s="514"/>
      <c r="CH5" s="514"/>
      <c r="CI5" s="514"/>
      <c r="CJ5" s="514"/>
      <c r="CK5" s="514"/>
      <c r="CL5" s="515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13" t="s">
        <v>130</v>
      </c>
      <c r="ES5" s="514"/>
      <c r="ET5" s="514"/>
      <c r="EU5" s="514"/>
      <c r="EV5" s="514"/>
      <c r="EW5" s="514"/>
      <c r="EX5" s="514"/>
      <c r="EY5" s="515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13" t="s">
        <v>130</v>
      </c>
      <c r="HT5" s="514"/>
      <c r="HU5" s="514"/>
      <c r="HV5" s="514"/>
      <c r="HW5" s="514"/>
      <c r="HX5" s="514"/>
      <c r="HY5" s="514"/>
      <c r="HZ5" s="515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13" t="s">
        <v>130</v>
      </c>
      <c r="KH5" s="514"/>
      <c r="KI5" s="514"/>
      <c r="KJ5" s="514"/>
      <c r="KK5" s="514"/>
      <c r="KL5" s="514"/>
      <c r="KM5" s="514"/>
      <c r="KN5" s="515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M5" t="s">
        <v>62</v>
      </c>
      <c r="MN5" s="54">
        <v>109.613</v>
      </c>
      <c r="MO5" s="54">
        <v>108.76900000000001</v>
      </c>
      <c r="MP5" s="54">
        <v>111.372</v>
      </c>
      <c r="MQ5" s="54">
        <v>111.02</v>
      </c>
      <c r="MR5" s="54">
        <v>111.41</v>
      </c>
      <c r="MS5" s="4" t="s">
        <v>39</v>
      </c>
      <c r="MT5" s="54">
        <v>108.30800000000001</v>
      </c>
      <c r="MU5" s="6"/>
      <c r="MV5" s="6"/>
      <c r="MW5" s="6">
        <v>-2.0999999999999999E-3</v>
      </c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-2.0999999999999999E-3</v>
      </c>
      <c r="OA5" s="7">
        <f t="shared" si="16"/>
        <v>-2.0999999999999999E-3</v>
      </c>
      <c r="OB5" s="7">
        <f t="shared" si="17"/>
        <v>-2.0999999999999999E-3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1:463" ht="15.75" thickBot="1" x14ac:dyDescent="0.3">
      <c r="S6" t="s">
        <v>62</v>
      </c>
      <c r="U6" s="513" t="s">
        <v>155</v>
      </c>
      <c r="V6" s="514"/>
      <c r="W6" s="514"/>
      <c r="X6" s="514"/>
      <c r="Y6" s="514"/>
      <c r="Z6" s="514"/>
      <c r="AA6" s="514"/>
      <c r="AB6" s="515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13" t="s">
        <v>155</v>
      </c>
      <c r="CF6" s="514"/>
      <c r="CG6" s="514"/>
      <c r="CH6" s="514"/>
      <c r="CI6" s="514"/>
      <c r="CJ6" s="514"/>
      <c r="CK6" s="514"/>
      <c r="CL6" s="515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13" t="s">
        <v>155</v>
      </c>
      <c r="ES6" s="514"/>
      <c r="ET6" s="514"/>
      <c r="EU6" s="514"/>
      <c r="EV6" s="514"/>
      <c r="EW6" s="514"/>
      <c r="EX6" s="514"/>
      <c r="EY6" s="515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13" t="s">
        <v>155</v>
      </c>
      <c r="HT6" s="514"/>
      <c r="HU6" s="514"/>
      <c r="HV6" s="514"/>
      <c r="HW6" s="514"/>
      <c r="HX6" s="514"/>
      <c r="HY6" s="514"/>
      <c r="HZ6" s="515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13" t="s">
        <v>155</v>
      </c>
      <c r="KH6" s="514"/>
      <c r="KI6" s="514"/>
      <c r="KJ6" s="514"/>
      <c r="KK6" s="514"/>
      <c r="KL6" s="514"/>
      <c r="KM6" s="514"/>
      <c r="KN6" s="515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M6" t="s">
        <v>62</v>
      </c>
      <c r="MN6" s="54">
        <v>0.70489999999999997</v>
      </c>
      <c r="MO6" s="54">
        <v>0.72548000000000001</v>
      </c>
      <c r="MP6" s="54">
        <v>0.70920000000000005</v>
      </c>
      <c r="MQ6" s="54">
        <v>0.71250000000000002</v>
      </c>
      <c r="MR6" s="54">
        <v>0.70440000000000003</v>
      </c>
      <c r="MS6" s="4" t="s">
        <v>40</v>
      </c>
      <c r="MT6" s="54">
        <v>0.69305000000000005</v>
      </c>
      <c r="MU6" s="6"/>
      <c r="MV6" s="6"/>
      <c r="MW6" s="6">
        <v>5.8999999999999999E-3</v>
      </c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5.8999999999999999E-3</v>
      </c>
      <c r="OA6" s="7">
        <f t="shared" si="16"/>
        <v>5.8999999999999999E-3</v>
      </c>
      <c r="OB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1:463" ht="15.75" thickBot="1" x14ac:dyDescent="0.3">
      <c r="A7" s="11" t="s">
        <v>43</v>
      </c>
      <c r="U7" s="513" t="s">
        <v>131</v>
      </c>
      <c r="V7" s="514"/>
      <c r="W7" s="514"/>
      <c r="X7" s="514"/>
      <c r="Y7" s="514"/>
      <c r="Z7" s="514"/>
      <c r="AA7" s="514"/>
      <c r="AB7" s="515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13" t="s">
        <v>131</v>
      </c>
      <c r="CF7" s="514"/>
      <c r="CG7" s="514"/>
      <c r="CH7" s="514"/>
      <c r="CI7" s="514"/>
      <c r="CJ7" s="514"/>
      <c r="CK7" s="514"/>
      <c r="CL7" s="515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13" t="s">
        <v>131</v>
      </c>
      <c r="ES7" s="514"/>
      <c r="ET7" s="514"/>
      <c r="EU7" s="514"/>
      <c r="EV7" s="514"/>
      <c r="EW7" s="514"/>
      <c r="EX7" s="514"/>
      <c r="EY7" s="515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13" t="s">
        <v>131</v>
      </c>
      <c r="HT7" s="514"/>
      <c r="HU7" s="514"/>
      <c r="HV7" s="514"/>
      <c r="HW7" s="514"/>
      <c r="HX7" s="514"/>
      <c r="HY7" s="514"/>
      <c r="HZ7" s="515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13" t="s">
        <v>131</v>
      </c>
      <c r="KH7" s="514"/>
      <c r="KI7" s="514"/>
      <c r="KJ7" s="514"/>
      <c r="KK7" s="514"/>
      <c r="KL7" s="514"/>
      <c r="KM7" s="514"/>
      <c r="KN7" s="515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M7" t="s">
        <v>62</v>
      </c>
      <c r="MN7" s="54">
        <v>0.67154999999999998</v>
      </c>
      <c r="MO7" s="54">
        <v>0.69093000000000004</v>
      </c>
      <c r="MP7" s="54">
        <v>0.68071000000000004</v>
      </c>
      <c r="MQ7" s="54">
        <v>0.6825</v>
      </c>
      <c r="MR7" s="54">
        <v>0.66710000000000003</v>
      </c>
      <c r="MS7" s="4" t="s">
        <v>41</v>
      </c>
      <c r="MT7" s="54">
        <v>0.65317999999999998</v>
      </c>
      <c r="MU7" s="6"/>
      <c r="MV7" s="6"/>
      <c r="MW7" s="6">
        <v>9.5999999999999992E-3</v>
      </c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9.5999999999999992E-3</v>
      </c>
      <c r="OA7" s="7">
        <f t="shared" si="16"/>
        <v>9.5999999999999992E-3</v>
      </c>
      <c r="OB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1:463" ht="15.75" thickBot="1" x14ac:dyDescent="0.3">
      <c r="A8" s="18" t="s">
        <v>50</v>
      </c>
      <c r="U8" s="513" t="s">
        <v>132</v>
      </c>
      <c r="V8" s="514"/>
      <c r="W8" s="514"/>
      <c r="X8" s="514"/>
      <c r="Y8" s="514"/>
      <c r="Z8" s="514"/>
      <c r="AA8" s="514"/>
      <c r="AB8" s="515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13" t="s">
        <v>132</v>
      </c>
      <c r="CF8" s="514"/>
      <c r="CG8" s="514"/>
      <c r="CH8" s="514"/>
      <c r="CI8" s="514"/>
      <c r="CJ8" s="514"/>
      <c r="CK8" s="514"/>
      <c r="CL8" s="515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13" t="s">
        <v>132</v>
      </c>
      <c r="ES8" s="514"/>
      <c r="ET8" s="514"/>
      <c r="EU8" s="514"/>
      <c r="EV8" s="514"/>
      <c r="EW8" s="514"/>
      <c r="EX8" s="514"/>
      <c r="EY8" s="515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13" t="s">
        <v>132</v>
      </c>
      <c r="HT8" s="514"/>
      <c r="HU8" s="514"/>
      <c r="HV8" s="514"/>
      <c r="HW8" s="514"/>
      <c r="HX8" s="514"/>
      <c r="HY8" s="514"/>
      <c r="HZ8" s="515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13" t="s">
        <v>132</v>
      </c>
      <c r="KH8" s="514"/>
      <c r="KI8" s="514"/>
      <c r="KJ8" s="514"/>
      <c r="KK8" s="514"/>
      <c r="KL8" s="514"/>
      <c r="KM8" s="514"/>
      <c r="KN8" s="515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M8" t="s">
        <v>62</v>
      </c>
      <c r="MN8" s="54">
        <v>1.3637999999999999</v>
      </c>
      <c r="MO8" s="54">
        <v>1.31351</v>
      </c>
      <c r="MP8" s="54">
        <v>1.3168599999999999</v>
      </c>
      <c r="MQ8" s="54">
        <v>1.3342000000000001</v>
      </c>
      <c r="MR8" s="54">
        <v>1.3387</v>
      </c>
      <c r="MS8" s="4" t="s">
        <v>42</v>
      </c>
      <c r="MT8" s="54">
        <v>1.35175</v>
      </c>
      <c r="MU8" s="6"/>
      <c r="MV8" s="6"/>
      <c r="MW8" s="6">
        <v>-4.8999999999999998E-3</v>
      </c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-4.8999999999999998E-3</v>
      </c>
      <c r="OA8" s="7">
        <f t="shared" si="16"/>
        <v>-4.8999999999999998E-3</v>
      </c>
      <c r="OB8" s="7">
        <f t="shared" si="17"/>
        <v>-4.8999999999999998E-3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1:463" ht="15.75" thickBot="1" x14ac:dyDescent="0.3">
      <c r="A9" s="23" t="s">
        <v>56</v>
      </c>
      <c r="U9" s="513" t="s">
        <v>134</v>
      </c>
      <c r="V9" s="514"/>
      <c r="W9" s="514"/>
      <c r="X9" s="514"/>
      <c r="Y9" s="514"/>
      <c r="Z9" s="514"/>
      <c r="AA9" s="514"/>
      <c r="AB9" s="515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13" t="s">
        <v>134</v>
      </c>
      <c r="CF9" s="514"/>
      <c r="CG9" s="514"/>
      <c r="CH9" s="514"/>
      <c r="CI9" s="514"/>
      <c r="CJ9" s="514"/>
      <c r="CK9" s="514"/>
      <c r="CL9" s="515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13" t="s">
        <v>134</v>
      </c>
      <c r="ES9" s="514"/>
      <c r="ET9" s="514"/>
      <c r="EU9" s="514"/>
      <c r="EV9" s="514"/>
      <c r="EW9" s="514"/>
      <c r="EX9" s="514"/>
      <c r="EY9" s="515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13" t="s">
        <v>134</v>
      </c>
      <c r="HT9" s="514"/>
      <c r="HU9" s="514"/>
      <c r="HV9" s="514"/>
      <c r="HW9" s="514"/>
      <c r="HX9" s="514"/>
      <c r="HY9" s="514"/>
      <c r="HZ9" s="515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13" t="s">
        <v>134</v>
      </c>
      <c r="KH9" s="514"/>
      <c r="KI9" s="514"/>
      <c r="KJ9" s="514"/>
      <c r="KK9" s="514"/>
      <c r="KL9" s="514"/>
      <c r="KM9" s="514"/>
      <c r="KN9" s="515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N9" s="277"/>
      <c r="MO9" s="12"/>
      <c r="MP9" s="12"/>
      <c r="MQ9" s="12"/>
      <c r="MR9" s="12"/>
      <c r="MS9" s="11" t="s">
        <v>43</v>
      </c>
      <c r="MT9" s="12"/>
      <c r="MU9" s="13">
        <f t="shared" ref="MU9:NY9" si="35">SUM( -MU2, -MU3,MU4,MU5, -MU6, -MU7,MU8)</f>
        <v>0</v>
      </c>
      <c r="MV9" s="13">
        <f t="shared" si="35"/>
        <v>0</v>
      </c>
      <c r="MW9" s="13">
        <f t="shared" si="35"/>
        <v>-3.9199999999999999E-2</v>
      </c>
      <c r="MX9" s="13">
        <f t="shared" si="35"/>
        <v>0</v>
      </c>
      <c r="MY9" s="13">
        <f t="shared" si="35"/>
        <v>0</v>
      </c>
      <c r="MZ9" s="13">
        <f t="shared" si="35"/>
        <v>0</v>
      </c>
      <c r="NA9" s="13">
        <f t="shared" si="35"/>
        <v>0</v>
      </c>
      <c r="NB9" s="13">
        <f t="shared" si="35"/>
        <v>0</v>
      </c>
      <c r="NC9" s="13">
        <f t="shared" si="35"/>
        <v>0</v>
      </c>
      <c r="ND9" s="13">
        <f t="shared" si="35"/>
        <v>0</v>
      </c>
      <c r="NE9" s="13">
        <f t="shared" si="35"/>
        <v>0</v>
      </c>
      <c r="NF9" s="13">
        <f t="shared" si="35"/>
        <v>0</v>
      </c>
      <c r="NG9" s="13">
        <f t="shared" si="35"/>
        <v>0</v>
      </c>
      <c r="NH9" s="13">
        <f t="shared" si="35"/>
        <v>0</v>
      </c>
      <c r="NI9" s="13">
        <f t="shared" si="35"/>
        <v>0</v>
      </c>
      <c r="NJ9" s="13">
        <f t="shared" si="35"/>
        <v>0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7">
        <f t="shared" si="15"/>
        <v>-3.9199999999999999E-2</v>
      </c>
      <c r="OA9" s="7">
        <f t="shared" si="16"/>
        <v>-1.264516129032258E-3</v>
      </c>
      <c r="OB9" s="7">
        <f t="shared" si="17"/>
        <v>0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1:463" ht="15.75" thickBot="1" x14ac:dyDescent="0.3">
      <c r="A10" s="27" t="s">
        <v>61</v>
      </c>
      <c r="T10" t="s">
        <v>62</v>
      </c>
      <c r="U10" s="516" t="s">
        <v>135</v>
      </c>
      <c r="V10" s="517"/>
      <c r="W10" s="517"/>
      <c r="X10" s="517"/>
      <c r="Y10" s="517"/>
      <c r="Z10" s="517"/>
      <c r="AA10" s="517"/>
      <c r="AB10" s="518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16" t="s">
        <v>135</v>
      </c>
      <c r="CF10" s="517"/>
      <c r="CG10" s="517"/>
      <c r="CH10" s="517"/>
      <c r="CI10" s="517"/>
      <c r="CJ10" s="517"/>
      <c r="CK10" s="517"/>
      <c r="CL10" s="518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16" t="s">
        <v>135</v>
      </c>
      <c r="ES10" s="517"/>
      <c r="ET10" s="517"/>
      <c r="EU10" s="517"/>
      <c r="EV10" s="517"/>
      <c r="EW10" s="517"/>
      <c r="EX10" s="517"/>
      <c r="EY10" s="518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16" t="s">
        <v>135</v>
      </c>
      <c r="HT10" s="517"/>
      <c r="HU10" s="517"/>
      <c r="HV10" s="517"/>
      <c r="HW10" s="517"/>
      <c r="HX10" s="517"/>
      <c r="HY10" s="517"/>
      <c r="HZ10" s="518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16" t="s">
        <v>135</v>
      </c>
      <c r="KH10" s="517"/>
      <c r="KI10" s="517"/>
      <c r="KJ10" s="517"/>
      <c r="KK10" s="517"/>
      <c r="KL10" s="517"/>
      <c r="KM10" s="517"/>
      <c r="KN10" s="518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M10" t="s">
        <v>62</v>
      </c>
      <c r="MN10" s="54">
        <v>0.89770000000000005</v>
      </c>
      <c r="MO10" s="54">
        <v>0.87333000000000005</v>
      </c>
      <c r="MP10" s="54">
        <v>0.85709999999999997</v>
      </c>
      <c r="MQ10" s="54">
        <v>0.86119999999999997</v>
      </c>
      <c r="MR10" s="54">
        <v>0.86009999999999998</v>
      </c>
      <c r="MS10" s="4" t="s">
        <v>44</v>
      </c>
      <c r="MT10" s="54">
        <v>0.88419999999999999</v>
      </c>
      <c r="MU10" s="6"/>
      <c r="MV10" s="6"/>
      <c r="MW10" s="6">
        <v>3.2000000000000002E-3</v>
      </c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3.2000000000000002E-3</v>
      </c>
      <c r="OA10" s="16">
        <f t="shared" si="16"/>
        <v>3.2000000000000002E-3</v>
      </c>
      <c r="OB10" s="16">
        <f t="shared" si="17"/>
        <v>3.2000000000000002E-3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1:463" ht="15.75" thickBot="1" x14ac:dyDescent="0.3">
      <c r="A11" s="31" t="s">
        <v>66</v>
      </c>
      <c r="U11" s="516" t="s">
        <v>144</v>
      </c>
      <c r="V11" s="517"/>
      <c r="W11" s="517"/>
      <c r="X11" s="517"/>
      <c r="Y11" s="517"/>
      <c r="Z11" s="517"/>
      <c r="AA11" s="517"/>
      <c r="AB11" s="518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16" t="s">
        <v>144</v>
      </c>
      <c r="CF11" s="517"/>
      <c r="CG11" s="517"/>
      <c r="CH11" s="517"/>
      <c r="CI11" s="517"/>
      <c r="CJ11" s="517"/>
      <c r="CK11" s="517"/>
      <c r="CL11" s="518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16" t="s">
        <v>144</v>
      </c>
      <c r="ES11" s="517"/>
      <c r="ET11" s="517"/>
      <c r="EU11" s="517"/>
      <c r="EV11" s="517"/>
      <c r="EW11" s="517"/>
      <c r="EX11" s="517"/>
      <c r="EY11" s="518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16" t="s">
        <v>144</v>
      </c>
      <c r="HT11" s="517"/>
      <c r="HU11" s="517"/>
      <c r="HV11" s="517"/>
      <c r="HW11" s="517"/>
      <c r="HX11" s="517"/>
      <c r="HY11" s="517"/>
      <c r="HZ11" s="518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16" t="s">
        <v>144</v>
      </c>
      <c r="KH11" s="517"/>
      <c r="KI11" s="517"/>
      <c r="KJ11" s="517"/>
      <c r="KK11" s="517"/>
      <c r="KL11" s="517"/>
      <c r="KM11" s="517"/>
      <c r="KN11" s="518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M11" t="s">
        <v>62</v>
      </c>
      <c r="MN11" s="54">
        <v>1.1255999999999999</v>
      </c>
      <c r="MO11" s="54">
        <v>1.1378200000000001</v>
      </c>
      <c r="MP11" s="54">
        <v>1.1345799999999999</v>
      </c>
      <c r="MQ11" s="54">
        <v>1.1168</v>
      </c>
      <c r="MR11" s="54">
        <v>1.1429</v>
      </c>
      <c r="MS11" s="4" t="s">
        <v>45</v>
      </c>
      <c r="MT11" s="54">
        <v>1.1173999999999999</v>
      </c>
      <c r="MU11" s="6"/>
      <c r="MV11" s="6"/>
      <c r="MW11" s="6">
        <v>-1.4E-3</v>
      </c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-1.4E-3</v>
      </c>
      <c r="OA11" s="16">
        <f t="shared" si="16"/>
        <v>-1.4E-3</v>
      </c>
      <c r="OB11" s="16">
        <f t="shared" si="17"/>
        <v>-1.4E-3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1:463" ht="15.75" thickBot="1" x14ac:dyDescent="0.3">
      <c r="A12" s="35" t="s">
        <v>69</v>
      </c>
      <c r="U12" s="516" t="s">
        <v>145</v>
      </c>
      <c r="V12" s="517"/>
      <c r="W12" s="517"/>
      <c r="X12" s="517"/>
      <c r="Y12" s="517"/>
      <c r="Z12" s="517"/>
      <c r="AA12" s="517"/>
      <c r="AB12" s="518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16" t="s">
        <v>145</v>
      </c>
      <c r="CF12" s="517"/>
      <c r="CG12" s="517"/>
      <c r="CH12" s="517"/>
      <c r="CI12" s="517"/>
      <c r="CJ12" s="517"/>
      <c r="CK12" s="517"/>
      <c r="CL12" s="518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16" t="s">
        <v>145</v>
      </c>
      <c r="ES12" s="517"/>
      <c r="ET12" s="517"/>
      <c r="EU12" s="517"/>
      <c r="EV12" s="517"/>
      <c r="EW12" s="517"/>
      <c r="EX12" s="517"/>
      <c r="EY12" s="518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16" t="s">
        <v>145</v>
      </c>
      <c r="HT12" s="517"/>
      <c r="HU12" s="517"/>
      <c r="HV12" s="517"/>
      <c r="HW12" s="517"/>
      <c r="HX12" s="517"/>
      <c r="HY12" s="517"/>
      <c r="HZ12" s="518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16" t="s">
        <v>145</v>
      </c>
      <c r="KH12" s="517"/>
      <c r="KI12" s="517"/>
      <c r="KJ12" s="517"/>
      <c r="KK12" s="517"/>
      <c r="KL12" s="517"/>
      <c r="KM12" s="517"/>
      <c r="KN12" s="518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M12" t="s">
        <v>62</v>
      </c>
      <c r="MN12" s="54">
        <v>125.81</v>
      </c>
      <c r="MO12" s="54">
        <v>124.464</v>
      </c>
      <c r="MP12" s="54">
        <v>126.628</v>
      </c>
      <c r="MQ12" s="54">
        <v>124.67</v>
      </c>
      <c r="MR12" s="54">
        <v>124.98</v>
      </c>
      <c r="MS12" s="4" t="s">
        <v>46</v>
      </c>
      <c r="MT12" s="54">
        <v>120.90900000000001</v>
      </c>
      <c r="MU12" s="6"/>
      <c r="MV12" s="6"/>
      <c r="MW12" s="6">
        <v>4.7000000000000002E-3</v>
      </c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4.7000000000000002E-3</v>
      </c>
      <c r="OA12" s="16">
        <f t="shared" si="16"/>
        <v>4.7000000000000002E-3</v>
      </c>
      <c r="OB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1:463" ht="15.75" thickBot="1" x14ac:dyDescent="0.3">
      <c r="A13" s="41" t="s">
        <v>71</v>
      </c>
      <c r="U13" s="513" t="s">
        <v>136</v>
      </c>
      <c r="V13" s="514"/>
      <c r="W13" s="514"/>
      <c r="X13" s="514"/>
      <c r="Y13" s="514"/>
      <c r="Z13" s="514"/>
      <c r="AA13" s="514"/>
      <c r="AB13" s="515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13" t="s">
        <v>136</v>
      </c>
      <c r="CF13" s="514"/>
      <c r="CG13" s="514"/>
      <c r="CH13" s="514"/>
      <c r="CI13" s="514"/>
      <c r="CJ13" s="514"/>
      <c r="CK13" s="514"/>
      <c r="CL13" s="515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13" t="s">
        <v>136</v>
      </c>
      <c r="ES13" s="514"/>
      <c r="ET13" s="514"/>
      <c r="EU13" s="514"/>
      <c r="EV13" s="514"/>
      <c r="EW13" s="514"/>
      <c r="EX13" s="514"/>
      <c r="EY13" s="515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13" t="s">
        <v>136</v>
      </c>
      <c r="HT13" s="514"/>
      <c r="HU13" s="514"/>
      <c r="HV13" s="514"/>
      <c r="HW13" s="514"/>
      <c r="HX13" s="514"/>
      <c r="HY13" s="514"/>
      <c r="HZ13" s="515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13" t="s">
        <v>136</v>
      </c>
      <c r="KH13" s="514"/>
      <c r="KI13" s="514"/>
      <c r="KJ13" s="514"/>
      <c r="KK13" s="514"/>
      <c r="KL13" s="514"/>
      <c r="KM13" s="514"/>
      <c r="KN13" s="515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M13" t="s">
        <v>62</v>
      </c>
      <c r="MN13" s="54">
        <v>1.6263000000000001</v>
      </c>
      <c r="MO13" s="54">
        <v>1.5771999999999999</v>
      </c>
      <c r="MP13" s="54">
        <v>1.60215</v>
      </c>
      <c r="MQ13" s="54">
        <v>1.5744</v>
      </c>
      <c r="MR13" s="54">
        <v>1.5902000000000001</v>
      </c>
      <c r="MS13" s="4" t="s">
        <v>47</v>
      </c>
      <c r="MT13" s="54">
        <v>1.6094900000000001</v>
      </c>
      <c r="MU13" s="6"/>
      <c r="MV13" s="6"/>
      <c r="MW13" s="6">
        <v>1.1000000000000001E-3</v>
      </c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1.1000000000000001E-3</v>
      </c>
      <c r="OA13" s="16">
        <f t="shared" si="16"/>
        <v>1.1000000000000001E-3</v>
      </c>
      <c r="OB13" s="16">
        <f t="shared" si="17"/>
        <v>1.1000000000000001E-3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1:463" ht="15.75" thickBot="1" x14ac:dyDescent="0.3">
      <c r="A14" s="44" t="s">
        <v>72</v>
      </c>
      <c r="T14" t="s">
        <v>62</v>
      </c>
      <c r="U14" s="513" t="s">
        <v>137</v>
      </c>
      <c r="V14" s="514"/>
      <c r="W14" s="514"/>
      <c r="X14" s="514"/>
      <c r="Y14" s="514"/>
      <c r="Z14" s="514"/>
      <c r="AA14" s="514"/>
      <c r="AB14" s="515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13" t="s">
        <v>137</v>
      </c>
      <c r="CF14" s="514"/>
      <c r="CG14" s="514"/>
      <c r="CH14" s="514"/>
      <c r="CI14" s="514"/>
      <c r="CJ14" s="514"/>
      <c r="CK14" s="514"/>
      <c r="CL14" s="515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13" t="s">
        <v>137</v>
      </c>
      <c r="ES14" s="514"/>
      <c r="ET14" s="514"/>
      <c r="EU14" s="514"/>
      <c r="EV14" s="514"/>
      <c r="EW14" s="514"/>
      <c r="EX14" s="514"/>
      <c r="EY14" s="515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13" t="s">
        <v>137</v>
      </c>
      <c r="HT14" s="514"/>
      <c r="HU14" s="514"/>
      <c r="HV14" s="514"/>
      <c r="HW14" s="514"/>
      <c r="HX14" s="514"/>
      <c r="HY14" s="514"/>
      <c r="HZ14" s="515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13" t="s">
        <v>137</v>
      </c>
      <c r="KH14" s="514"/>
      <c r="KI14" s="514"/>
      <c r="KJ14" s="514"/>
      <c r="KK14" s="514"/>
      <c r="KL14" s="514"/>
      <c r="KM14" s="514"/>
      <c r="KN14" s="515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M14" t="s">
        <v>62</v>
      </c>
      <c r="MN14" s="54">
        <v>1.7045999999999999</v>
      </c>
      <c r="MO14" s="54">
        <v>1.6559999999999999</v>
      </c>
      <c r="MP14" s="54">
        <v>1.6697</v>
      </c>
      <c r="MQ14" s="54">
        <v>1.6434</v>
      </c>
      <c r="MR14" s="54">
        <v>1.6793</v>
      </c>
      <c r="MS14" s="4" t="s">
        <v>48</v>
      </c>
      <c r="MT14" s="54">
        <v>1.7095</v>
      </c>
      <c r="MU14" s="6"/>
      <c r="MV14" s="6"/>
      <c r="MW14" s="6">
        <v>-4.1999999999999997E-3</v>
      </c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-4.1999999999999997E-3</v>
      </c>
      <c r="OA14" s="16">
        <f t="shared" si="16"/>
        <v>-4.1999999999999997E-3</v>
      </c>
      <c r="OB14" s="16">
        <f t="shared" si="17"/>
        <v>-4.1999999999999997E-3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1:463" ht="15.75" thickBot="1" x14ac:dyDescent="0.3">
      <c r="U15" s="513" t="s">
        <v>138</v>
      </c>
      <c r="V15" s="514"/>
      <c r="W15" s="514"/>
      <c r="X15" s="514"/>
      <c r="Y15" s="514"/>
      <c r="Z15" s="514"/>
      <c r="AA15" s="514"/>
      <c r="AB15" s="515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13" t="s">
        <v>138</v>
      </c>
      <c r="CF15" s="514"/>
      <c r="CG15" s="514"/>
      <c r="CH15" s="514"/>
      <c r="CI15" s="514"/>
      <c r="CJ15" s="514"/>
      <c r="CK15" s="514"/>
      <c r="CL15" s="515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13" t="s">
        <v>138</v>
      </c>
      <c r="ES15" s="514"/>
      <c r="ET15" s="514"/>
      <c r="EU15" s="514"/>
      <c r="EV15" s="514"/>
      <c r="EW15" s="514"/>
      <c r="EX15" s="514"/>
      <c r="EY15" s="515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13" t="s">
        <v>138</v>
      </c>
      <c r="HT15" s="514"/>
      <c r="HU15" s="514"/>
      <c r="HV15" s="514"/>
      <c r="HW15" s="514"/>
      <c r="HX15" s="514"/>
      <c r="HY15" s="514"/>
      <c r="HZ15" s="515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13" t="s">
        <v>138</v>
      </c>
      <c r="KH15" s="514"/>
      <c r="KI15" s="514"/>
      <c r="KJ15" s="514"/>
      <c r="KK15" s="514"/>
      <c r="KL15" s="514"/>
      <c r="KM15" s="514"/>
      <c r="KN15" s="515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M15" t="s">
        <v>62</v>
      </c>
      <c r="MN15" s="54">
        <v>1.5636000000000001</v>
      </c>
      <c r="MO15" s="54">
        <v>1.50302</v>
      </c>
      <c r="MP15" s="54">
        <v>1.4972399999999999</v>
      </c>
      <c r="MQ15" s="54">
        <v>1.4976</v>
      </c>
      <c r="MR15" s="54">
        <v>1.5011000000000001</v>
      </c>
      <c r="MS15" s="4" t="s">
        <v>49</v>
      </c>
      <c r="MT15" s="54">
        <v>1.50908</v>
      </c>
      <c r="MU15" s="6"/>
      <c r="MV15" s="6"/>
      <c r="MW15" s="6">
        <v>1.5E-3</v>
      </c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1.5E-3</v>
      </c>
      <c r="OA15" s="16">
        <f t="shared" si="16"/>
        <v>1.5E-3</v>
      </c>
      <c r="OB15" s="16">
        <f t="shared" si="17"/>
        <v>1.5E-3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1:463" ht="15.75" thickBot="1" x14ac:dyDescent="0.3">
      <c r="T16" t="s">
        <v>62</v>
      </c>
      <c r="U16" s="513" t="s">
        <v>139</v>
      </c>
      <c r="V16" s="514"/>
      <c r="W16" s="514"/>
      <c r="X16" s="514"/>
      <c r="Y16" s="514"/>
      <c r="Z16" s="514"/>
      <c r="AA16" s="514"/>
      <c r="AB16" s="515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13" t="s">
        <v>139</v>
      </c>
      <c r="CF16" s="514"/>
      <c r="CG16" s="514"/>
      <c r="CH16" s="514"/>
      <c r="CI16" s="514"/>
      <c r="CJ16" s="514"/>
      <c r="CK16" s="514"/>
      <c r="CL16" s="515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13" t="s">
        <v>139</v>
      </c>
      <c r="ES16" s="514"/>
      <c r="ET16" s="514"/>
      <c r="EU16" s="514"/>
      <c r="EV16" s="514"/>
      <c r="EW16" s="514"/>
      <c r="EX16" s="514"/>
      <c r="EY16" s="515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13" t="s">
        <v>139</v>
      </c>
      <c r="HT16" s="514"/>
      <c r="HU16" s="514"/>
      <c r="HV16" s="514"/>
      <c r="HW16" s="514"/>
      <c r="HX16" s="514"/>
      <c r="HY16" s="514"/>
      <c r="HZ16" s="515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13" t="s">
        <v>139</v>
      </c>
      <c r="KH16" s="514"/>
      <c r="KI16" s="514"/>
      <c r="KJ16" s="514"/>
      <c r="KK16" s="514"/>
      <c r="KL16" s="514"/>
      <c r="KM16" s="514"/>
      <c r="KN16" s="515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N16" s="278"/>
      <c r="MO16" s="19"/>
      <c r="MP16" s="19"/>
      <c r="MQ16" s="19"/>
      <c r="MR16" s="19"/>
      <c r="MS16" s="18" t="s">
        <v>50</v>
      </c>
      <c r="MT16" s="19"/>
      <c r="MU16" s="20">
        <f t="shared" ref="MU16:MZ16" si="47">SUM(MU10,MU11,MU12,MU13,MU14,MU15,MU2)</f>
        <v>0</v>
      </c>
      <c r="MV16" s="20">
        <f t="shared" si="47"/>
        <v>0</v>
      </c>
      <c r="MW16" s="20">
        <f t="shared" si="47"/>
        <v>1.1500000000000002E-2</v>
      </c>
      <c r="MX16" s="20">
        <f t="shared" si="47"/>
        <v>0</v>
      </c>
      <c r="MY16" s="20">
        <f t="shared" si="47"/>
        <v>0</v>
      </c>
      <c r="MZ16" s="20">
        <f t="shared" si="47"/>
        <v>0</v>
      </c>
      <c r="NA16" s="20">
        <f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48">SUM(NP10,NP11,NP12,NP13,NP14,NP15,NP2)</f>
        <v>0</v>
      </c>
      <c r="NQ16" s="20">
        <f t="shared" si="48"/>
        <v>0</v>
      </c>
      <c r="NR16" s="20">
        <f t="shared" si="48"/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16">
        <f t="shared" si="15"/>
        <v>0</v>
      </c>
      <c r="OA16" s="16">
        <f t="shared" si="16"/>
        <v>3.709677419354839E-4</v>
      </c>
      <c r="OB16" s="16">
        <f t="shared" si="17"/>
        <v>1.1500000000000002E-2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0:463" ht="15.75" thickBot="1" x14ac:dyDescent="0.3">
      <c r="U17" s="513" t="s">
        <v>141</v>
      </c>
      <c r="V17" s="514"/>
      <c r="W17" s="514"/>
      <c r="X17" s="514"/>
      <c r="Y17" s="514"/>
      <c r="Z17" s="514"/>
      <c r="AA17" s="514"/>
      <c r="AB17" s="515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13" t="s">
        <v>141</v>
      </c>
      <c r="CF17" s="514"/>
      <c r="CG17" s="514"/>
      <c r="CH17" s="514"/>
      <c r="CI17" s="514"/>
      <c r="CJ17" s="514"/>
      <c r="CK17" s="514"/>
      <c r="CL17" s="515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13" t="s">
        <v>141</v>
      </c>
      <c r="ES17" s="514"/>
      <c r="ET17" s="514"/>
      <c r="EU17" s="514"/>
      <c r="EV17" s="514"/>
      <c r="EW17" s="514"/>
      <c r="EX17" s="514"/>
      <c r="EY17" s="515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13" t="s">
        <v>141</v>
      </c>
      <c r="HT17" s="514"/>
      <c r="HU17" s="514"/>
      <c r="HV17" s="514"/>
      <c r="HW17" s="514"/>
      <c r="HX17" s="514"/>
      <c r="HY17" s="514"/>
      <c r="HZ17" s="515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13" t="s">
        <v>141</v>
      </c>
      <c r="KH17" s="514"/>
      <c r="KI17" s="514"/>
      <c r="KJ17" s="514"/>
      <c r="KK17" s="514"/>
      <c r="KL17" s="514"/>
      <c r="KM17" s="514"/>
      <c r="KN17" s="515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M17" t="s">
        <v>62</v>
      </c>
      <c r="MN17" s="54">
        <v>1.2522</v>
      </c>
      <c r="MO17" s="54">
        <v>1.3025899999999999</v>
      </c>
      <c r="MP17" s="54">
        <v>1.3233999999999999</v>
      </c>
      <c r="MQ17" s="54">
        <v>1.2961</v>
      </c>
      <c r="MR17" s="54">
        <v>1.327</v>
      </c>
      <c r="MS17" s="21" t="s">
        <v>51</v>
      </c>
      <c r="MT17" s="54">
        <v>1.2637100000000001</v>
      </c>
      <c r="MU17" s="6"/>
      <c r="MV17" s="6"/>
      <c r="MW17" s="6">
        <v>-5.3E-3</v>
      </c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-5.3E-3</v>
      </c>
      <c r="OA17" s="22">
        <f t="shared" si="16"/>
        <v>-5.3E-3</v>
      </c>
      <c r="OB17" s="22">
        <f t="shared" si="17"/>
        <v>-5.3E-3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0:463" ht="15.75" thickBot="1" x14ac:dyDescent="0.3">
      <c r="U18" s="513" t="s">
        <v>140</v>
      </c>
      <c r="V18" s="514"/>
      <c r="W18" s="514"/>
      <c r="X18" s="514"/>
      <c r="Y18" s="514"/>
      <c r="Z18" s="514"/>
      <c r="AA18" s="514"/>
      <c r="AB18" s="515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13" t="s">
        <v>140</v>
      </c>
      <c r="CF18" s="514"/>
      <c r="CG18" s="514"/>
      <c r="CH18" s="514"/>
      <c r="CI18" s="514"/>
      <c r="CJ18" s="514"/>
      <c r="CK18" s="514"/>
      <c r="CL18" s="515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13" t="s">
        <v>140</v>
      </c>
      <c r="ES18" s="514"/>
      <c r="ET18" s="514"/>
      <c r="EU18" s="514"/>
      <c r="EV18" s="514"/>
      <c r="EW18" s="514"/>
      <c r="EX18" s="514"/>
      <c r="EY18" s="515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13" t="s">
        <v>140</v>
      </c>
      <c r="HT18" s="514"/>
      <c r="HU18" s="514"/>
      <c r="HV18" s="514"/>
      <c r="HW18" s="514"/>
      <c r="HX18" s="514"/>
      <c r="HY18" s="514"/>
      <c r="HZ18" s="515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13" t="s">
        <v>140</v>
      </c>
      <c r="KH18" s="514"/>
      <c r="KI18" s="514"/>
      <c r="KJ18" s="514"/>
      <c r="KK18" s="514"/>
      <c r="KL18" s="514"/>
      <c r="KM18" s="514"/>
      <c r="KN18" s="515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M18" t="s">
        <v>62</v>
      </c>
      <c r="MN18" s="54">
        <v>139.83000000000001</v>
      </c>
      <c r="MO18" s="54">
        <v>142.5</v>
      </c>
      <c r="MP18" s="54">
        <v>147.697</v>
      </c>
      <c r="MQ18" s="54">
        <v>144.66</v>
      </c>
      <c r="MR18" s="54">
        <v>145.22999999999999</v>
      </c>
      <c r="MS18" s="21" t="s">
        <v>52</v>
      </c>
      <c r="MT18" s="54">
        <v>136.74799999999999</v>
      </c>
      <c r="MU18" s="6"/>
      <c r="MV18" s="6"/>
      <c r="MW18" s="6">
        <v>6.9999999999999999E-4</v>
      </c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6.9999999999999999E-4</v>
      </c>
      <c r="OA18" s="22">
        <f t="shared" si="16"/>
        <v>6.9999999999999999E-4</v>
      </c>
      <c r="OB18" s="22">
        <f t="shared" si="17"/>
        <v>6.9999999999999999E-4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0:463" ht="15.75" thickBot="1" x14ac:dyDescent="0.3">
      <c r="U19" s="516" t="s">
        <v>142</v>
      </c>
      <c r="V19" s="517"/>
      <c r="W19" s="517"/>
      <c r="X19" s="517"/>
      <c r="Y19" s="517"/>
      <c r="Z19" s="517"/>
      <c r="AA19" s="517"/>
      <c r="AB19" s="518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16" t="s">
        <v>142</v>
      </c>
      <c r="CF19" s="517"/>
      <c r="CG19" s="517"/>
      <c r="CH19" s="517"/>
      <c r="CI19" s="517"/>
      <c r="CJ19" s="517"/>
      <c r="CK19" s="517"/>
      <c r="CL19" s="518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16" t="s">
        <v>142</v>
      </c>
      <c r="ES19" s="517"/>
      <c r="ET19" s="517"/>
      <c r="EU19" s="517"/>
      <c r="EV19" s="517"/>
      <c r="EW19" s="517"/>
      <c r="EX19" s="517"/>
      <c r="EY19" s="518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16" t="s">
        <v>142</v>
      </c>
      <c r="HT19" s="517"/>
      <c r="HU19" s="517"/>
      <c r="HV19" s="517"/>
      <c r="HW19" s="517"/>
      <c r="HX19" s="517"/>
      <c r="HY19" s="517"/>
      <c r="HZ19" s="518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16" t="s">
        <v>142</v>
      </c>
      <c r="KH19" s="517"/>
      <c r="KI19" s="517"/>
      <c r="KJ19" s="517"/>
      <c r="KK19" s="517"/>
      <c r="KL19" s="517"/>
      <c r="KM19" s="517"/>
      <c r="KN19" s="518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M19" t="s">
        <v>62</v>
      </c>
      <c r="MN19" s="54">
        <v>1.8096000000000001</v>
      </c>
      <c r="MO19" s="54">
        <v>1.8057000000000001</v>
      </c>
      <c r="MP19" s="54">
        <v>1.86887</v>
      </c>
      <c r="MQ19" s="54">
        <v>1.8280000000000001</v>
      </c>
      <c r="MR19" s="54">
        <v>1.8469</v>
      </c>
      <c r="MS19" s="21" t="s">
        <v>53</v>
      </c>
      <c r="MT19" s="54">
        <v>1.8206599999999999</v>
      </c>
      <c r="MU19" s="6"/>
      <c r="MV19" s="6"/>
      <c r="MW19" s="6">
        <v>-3.0000000000000001E-3</v>
      </c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-3.0000000000000001E-3</v>
      </c>
      <c r="OA19" s="22">
        <f t="shared" si="16"/>
        <v>-3.0000000000000001E-3</v>
      </c>
      <c r="OB19" s="22">
        <f t="shared" si="17"/>
        <v>-3.0000000000000001E-3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0:463" ht="15.75" thickBot="1" x14ac:dyDescent="0.3">
      <c r="T20" t="s">
        <v>62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HS20" s="11" t="s">
        <v>43</v>
      </c>
      <c r="HT20" s="18" t="s">
        <v>50</v>
      </c>
      <c r="HU20" s="23" t="s">
        <v>56</v>
      </c>
      <c r="HV20" s="27" t="s">
        <v>61</v>
      </c>
      <c r="HW20" s="31" t="s">
        <v>66</v>
      </c>
      <c r="HX20" s="35" t="s">
        <v>69</v>
      </c>
      <c r="HY20" s="41" t="s">
        <v>71</v>
      </c>
      <c r="HZ20" s="44" t="s">
        <v>72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M20" t="s">
        <v>62</v>
      </c>
      <c r="MN20" s="54">
        <v>1.8977999999999999</v>
      </c>
      <c r="MO20" s="54">
        <v>1.8957599999999999</v>
      </c>
      <c r="MP20" s="54">
        <v>1.94747</v>
      </c>
      <c r="MQ20" s="54">
        <v>1.9078999999999999</v>
      </c>
      <c r="MR20" s="54">
        <v>1.952</v>
      </c>
      <c r="MS20" s="4" t="s">
        <v>54</v>
      </c>
      <c r="MT20" s="54">
        <v>1.93163</v>
      </c>
      <c r="MU20" s="6"/>
      <c r="MV20" s="6"/>
      <c r="MW20" s="6">
        <v>-6.6E-3</v>
      </c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-6.6E-3</v>
      </c>
      <c r="OA20" s="22">
        <f t="shared" si="16"/>
        <v>-6.6E-3</v>
      </c>
      <c r="OB20" s="22">
        <f t="shared" si="17"/>
        <v>-6.6E-3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0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13" t="s">
        <v>146</v>
      </c>
      <c r="KH21" s="514"/>
      <c r="KI21" s="514"/>
      <c r="KJ21" s="514"/>
      <c r="KK21" s="514"/>
      <c r="KL21" s="514"/>
      <c r="KM21" s="514"/>
      <c r="KN21" s="515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M21" t="s">
        <v>62</v>
      </c>
      <c r="MN21" s="54">
        <v>1.7393000000000001</v>
      </c>
      <c r="MO21" s="54">
        <v>1.7208300000000001</v>
      </c>
      <c r="MP21" s="54">
        <v>1.7461800000000001</v>
      </c>
      <c r="MQ21" s="54">
        <v>1.7385999999999999</v>
      </c>
      <c r="MR21" s="54">
        <v>1.7439</v>
      </c>
      <c r="MS21" s="4" t="s">
        <v>55</v>
      </c>
      <c r="MT21" s="54">
        <v>1.7064600000000001</v>
      </c>
      <c r="MU21" s="6"/>
      <c r="MV21" s="6"/>
      <c r="MW21" s="6">
        <v>-2.0999999999999999E-3</v>
      </c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-2.0999999999999999E-3</v>
      </c>
      <c r="OA21" s="22">
        <f t="shared" si="16"/>
        <v>-2.0999999999999999E-3</v>
      </c>
      <c r="OB21" s="22">
        <f t="shared" si="17"/>
        <v>-2.0999999999999999E-3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0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13" t="s">
        <v>147</v>
      </c>
      <c r="KH22" s="514"/>
      <c r="KI22" s="514"/>
      <c r="KJ22" s="514"/>
      <c r="KK22" s="514"/>
      <c r="KL22" s="514"/>
      <c r="KM22" s="514"/>
      <c r="KN22" s="515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N22" s="279"/>
      <c r="MO22" s="24"/>
      <c r="MP22" s="24"/>
      <c r="MQ22" s="24"/>
      <c r="MR22" s="24"/>
      <c r="MS22" s="23" t="s">
        <v>56</v>
      </c>
      <c r="MT22" s="24"/>
      <c r="MU22" s="25">
        <f t="shared" ref="MU22:MZ22" si="62">SUM(MU17,MU18,MU19,MU20,MU21, -MU10,MU3)</f>
        <v>0</v>
      </c>
      <c r="MV22" s="25">
        <f t="shared" si="62"/>
        <v>0</v>
      </c>
      <c r="MW22" s="25">
        <f t="shared" si="62"/>
        <v>-1.7000000000000005E-2</v>
      </c>
      <c r="MX22" s="25">
        <f t="shared" si="62"/>
        <v>0</v>
      </c>
      <c r="MY22" s="25">
        <f t="shared" si="62"/>
        <v>0</v>
      </c>
      <c r="MZ22" s="25">
        <f t="shared" si="62"/>
        <v>0</v>
      </c>
      <c r="NA22" s="25">
        <f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63">SUM(NP17,NP18,NP19,NP20,NP21, -NP10,NP3)</f>
        <v>0</v>
      </c>
      <c r="NQ22" s="25">
        <f t="shared" si="63"/>
        <v>0</v>
      </c>
      <c r="NR22" s="25">
        <f t="shared" si="63"/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2">
        <f t="shared" si="15"/>
        <v>-1.7000000000000005E-2</v>
      </c>
      <c r="OA22" s="22">
        <f t="shared" si="16"/>
        <v>-5.483870967741937E-4</v>
      </c>
      <c r="OB22" s="22">
        <f t="shared" si="17"/>
        <v>0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0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M23" t="s">
        <v>62</v>
      </c>
      <c r="MN23" s="54">
        <v>111.69199999999999</v>
      </c>
      <c r="MO23" s="54">
        <v>109.377</v>
      </c>
      <c r="MP23" s="54">
        <v>111.7</v>
      </c>
      <c r="MQ23" s="54">
        <v>111.53</v>
      </c>
      <c r="MR23" s="54">
        <v>109.35</v>
      </c>
      <c r="MS23" s="4" t="s">
        <v>57</v>
      </c>
      <c r="MT23" s="54">
        <v>108.176</v>
      </c>
      <c r="MU23" s="6"/>
      <c r="MV23" s="6"/>
      <c r="MW23" s="6">
        <v>6.1000000000000004E-3</v>
      </c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6.1000000000000004E-3</v>
      </c>
      <c r="OA23" s="26">
        <f t="shared" si="16"/>
        <v>6.1000000000000004E-3</v>
      </c>
      <c r="OB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0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J24" t="s">
        <v>62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M24" t="s">
        <v>62</v>
      </c>
      <c r="MN24" s="54">
        <v>0.6915</v>
      </c>
      <c r="MO24" s="54">
        <v>0.72140000000000004</v>
      </c>
      <c r="MP24" s="54">
        <v>0.70789999999999997</v>
      </c>
      <c r="MQ24" s="54">
        <v>0.70840000000000003</v>
      </c>
      <c r="MR24" s="54">
        <v>0.71789999999999998</v>
      </c>
      <c r="MS24" s="4" t="s">
        <v>58</v>
      </c>
      <c r="MT24" s="54">
        <v>0.69389999999999996</v>
      </c>
      <c r="MU24" s="6"/>
      <c r="MV24" s="6"/>
      <c r="MW24" s="6">
        <v>-2E-3</v>
      </c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-2E-3</v>
      </c>
      <c r="OA24" s="26">
        <f t="shared" si="16"/>
        <v>-2E-3</v>
      </c>
      <c r="OB24" s="26">
        <f t="shared" si="17"/>
        <v>-2E-3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0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M25" t="s">
        <v>62</v>
      </c>
      <c r="MN25" s="54">
        <v>0.6593</v>
      </c>
      <c r="MO25" s="54">
        <v>0.68689999999999996</v>
      </c>
      <c r="MP25" s="54">
        <v>0.67989999999999995</v>
      </c>
      <c r="MQ25" s="54">
        <v>0.67859999999999998</v>
      </c>
      <c r="MR25" s="54">
        <v>0.67969999999999997</v>
      </c>
      <c r="MS25" s="4" t="s">
        <v>59</v>
      </c>
      <c r="MT25" s="54">
        <v>0.65359999999999996</v>
      </c>
      <c r="MU25" s="6"/>
      <c r="MV25" s="6"/>
      <c r="MW25" s="6">
        <v>1.1999999999999999E-3</v>
      </c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1.1999999999999999E-3</v>
      </c>
      <c r="OA25" s="26">
        <f t="shared" si="16"/>
        <v>1.1999999999999999E-3</v>
      </c>
      <c r="OB25" s="26">
        <f t="shared" si="17"/>
        <v>1.1999999999999999E-3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0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M26" t="s">
        <v>62</v>
      </c>
      <c r="MN26" s="54">
        <v>0.71919999999999995</v>
      </c>
      <c r="MO26" s="54">
        <v>0.75690000000000002</v>
      </c>
      <c r="MP26" s="54">
        <v>0.75739999999999996</v>
      </c>
      <c r="MQ26" s="54">
        <v>0.74509999999999998</v>
      </c>
      <c r="MR26" s="54">
        <v>0.76090000000000002</v>
      </c>
      <c r="MS26" s="4" t="s">
        <v>60</v>
      </c>
      <c r="MT26" s="54">
        <v>0.74050000000000005</v>
      </c>
      <c r="MU26" s="6"/>
      <c r="MV26" s="6"/>
      <c r="MW26" s="6">
        <v>-2.7000000000000001E-3</v>
      </c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-2.7000000000000001E-3</v>
      </c>
      <c r="OA26" s="26">
        <f t="shared" si="16"/>
        <v>-2.7000000000000001E-3</v>
      </c>
      <c r="OB26" s="26">
        <f t="shared" si="17"/>
        <v>-2.7000000000000001E-3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0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N27" s="280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80">SUM( -MU4, -MU11, -MU17,MU23, -MU24, -MU25, -MU26)</f>
        <v>0</v>
      </c>
      <c r="MV27" s="29">
        <f t="shared" si="80"/>
        <v>0</v>
      </c>
      <c r="MW27" s="29">
        <f t="shared" si="80"/>
        <v>2.3900000000000005E-2</v>
      </c>
      <c r="MX27" s="29">
        <f t="shared" si="80"/>
        <v>0</v>
      </c>
      <c r="MY27" s="29">
        <f t="shared" si="80"/>
        <v>0</v>
      </c>
      <c r="MZ27" s="29">
        <f t="shared" si="80"/>
        <v>0</v>
      </c>
      <c r="NA27" s="29">
        <f t="shared" si="80"/>
        <v>0</v>
      </c>
      <c r="NB27" s="29">
        <f t="shared" si="80"/>
        <v>0</v>
      </c>
      <c r="NC27" s="29">
        <f t="shared" si="80"/>
        <v>0</v>
      </c>
      <c r="ND27" s="29">
        <f t="shared" si="80"/>
        <v>0</v>
      </c>
      <c r="NE27" s="29">
        <f t="shared" si="80"/>
        <v>0</v>
      </c>
      <c r="NF27" s="29">
        <f t="shared" si="80"/>
        <v>0</v>
      </c>
      <c r="NG27" s="29">
        <f t="shared" si="80"/>
        <v>0</v>
      </c>
      <c r="NH27" s="29">
        <f t="shared" si="80"/>
        <v>0</v>
      </c>
      <c r="NI27" s="29">
        <f t="shared" si="80"/>
        <v>0</v>
      </c>
      <c r="NJ27" s="29">
        <f t="shared" si="80"/>
        <v>0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6">
        <f t="shared" si="15"/>
        <v>0</v>
      </c>
      <c r="OA27" s="26">
        <f t="shared" si="16"/>
        <v>7.7096774193548398E-4</v>
      </c>
      <c r="OB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0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M28" t="s">
        <v>62</v>
      </c>
      <c r="MN28" s="54">
        <v>77.016999999999996</v>
      </c>
      <c r="MO28" s="54">
        <v>78.909000000000006</v>
      </c>
      <c r="MP28" s="54">
        <v>78.972999999999999</v>
      </c>
      <c r="MQ28" s="54">
        <v>79.09</v>
      </c>
      <c r="MR28" s="54">
        <v>78.459999999999994</v>
      </c>
      <c r="MS28" s="4" t="s">
        <v>63</v>
      </c>
      <c r="MT28" s="54">
        <v>75.061000000000007</v>
      </c>
      <c r="MU28" s="6"/>
      <c r="MV28" s="6"/>
      <c r="MW28" s="6">
        <v>4.0000000000000001E-3</v>
      </c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0">
        <f t="shared" si="15"/>
        <v>4.0000000000000001E-3</v>
      </c>
      <c r="OA28" s="30">
        <f t="shared" si="16"/>
        <v>4.0000000000000001E-3</v>
      </c>
      <c r="OB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0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M29" t="s">
        <v>62</v>
      </c>
      <c r="MN29" s="54">
        <v>1.0446200000000001</v>
      </c>
      <c r="MO29" s="54">
        <v>1.0498700000000001</v>
      </c>
      <c r="MP29" s="54">
        <v>1.04128</v>
      </c>
      <c r="MQ29" s="54">
        <v>1.0431999999999999</v>
      </c>
      <c r="MR29" s="54">
        <v>1.0548</v>
      </c>
      <c r="MS29" s="4" t="s">
        <v>64</v>
      </c>
      <c r="MT29" s="54">
        <v>1.0604</v>
      </c>
      <c r="MU29" s="6"/>
      <c r="MV29" s="6"/>
      <c r="MW29" s="6">
        <v>-2.5999999999999999E-3</v>
      </c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0">
        <f t="shared" si="15"/>
        <v>-2.5999999999999999E-3</v>
      </c>
      <c r="OA29" s="30">
        <f t="shared" si="16"/>
        <v>-2.5999999999999999E-3</v>
      </c>
      <c r="OB29" s="30">
        <f t="shared" si="17"/>
        <v>-2.5999999999999999E-3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0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M30" t="s">
        <v>62</v>
      </c>
      <c r="MN30" s="54">
        <v>0.96079999999999999</v>
      </c>
      <c r="MO30" s="54">
        <v>0.95298000000000005</v>
      </c>
      <c r="MP30" s="54">
        <v>0.93379000000000001</v>
      </c>
      <c r="MQ30" s="54">
        <v>0.95050000000000001</v>
      </c>
      <c r="MR30" s="54">
        <v>0.94350000000000001</v>
      </c>
      <c r="MS30" s="4" t="s">
        <v>65</v>
      </c>
      <c r="MT30" s="54">
        <v>0.93711</v>
      </c>
      <c r="MU30" s="6"/>
      <c r="MV30" s="6"/>
      <c r="MW30" s="6">
        <v>8.9999999999999998E-4</v>
      </c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0">
        <f t="shared" si="15"/>
        <v>8.9999999999999998E-4</v>
      </c>
      <c r="OA30" s="30">
        <f t="shared" si="16"/>
        <v>8.9999999999999998E-4</v>
      </c>
      <c r="OB30" s="30">
        <f t="shared" si="17"/>
        <v>8.9999999999999998E-4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0:463" ht="15.75" thickBot="1" x14ac:dyDescent="0.3"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N31" s="281"/>
      <c r="MO31" s="32"/>
      <c r="MP31" s="32"/>
      <c r="MQ31" s="32"/>
      <c r="MR31" s="32"/>
      <c r="MS31" s="31" t="s">
        <v>66</v>
      </c>
      <c r="MT31" s="32"/>
      <c r="MU31" s="33">
        <f t="shared" ref="MU31:MZ31" si="92">SUM(MU6, -MU13, -MU19,MU24,MU28,MU29,MU30)</f>
        <v>0</v>
      </c>
      <c r="MV31" s="33">
        <f t="shared" si="92"/>
        <v>0</v>
      </c>
      <c r="MW31" s="33">
        <f t="shared" si="92"/>
        <v>8.0999999999999996E-3</v>
      </c>
      <c r="MX31" s="33">
        <f t="shared" si="92"/>
        <v>0</v>
      </c>
      <c r="MY31" s="33">
        <f t="shared" si="92"/>
        <v>0</v>
      </c>
      <c r="MZ31" s="33">
        <f t="shared" si="92"/>
        <v>0</v>
      </c>
      <c r="NA31" s="33">
        <f>SUM(NA6, -NA13, -NA19,NA24,NA28:NA30)</f>
        <v>0</v>
      </c>
      <c r="NB31" s="33">
        <f>SUM(NB6, -NB13, -NB19,NB24,NB28,NB29,NB30)</f>
        <v>0</v>
      </c>
      <c r="NC31" s="33">
        <f>SUM(NC6, -NC13, -NC19,NC24,NC28,NC29,NC30)</f>
        <v>0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-NG19,NG24,NG28:NG30)</f>
        <v>0</v>
      </c>
      <c r="NH31" s="33">
        <f>SUM(NH6, -NH13, -NH19,NH24,NH28:NH30)</f>
        <v>0</v>
      </c>
      <c r="NI31" s="33">
        <f>SUM(NI6, -NI13, -NI19,NI24,NI28,NI29,NI30)</f>
        <v>0</v>
      </c>
      <c r="NJ31" s="33">
        <f>SUM(NJ6, -NJ13, -NJ19,NJ24,NJ28,NJ29,NJ30)</f>
        <v>0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-NN19,NN24,NN28:NN30)</f>
        <v>0</v>
      </c>
      <c r="NO31" s="33">
        <f>SUM(NO6, -NO13, -NO19,NO24,NO28:NO30)</f>
        <v>0</v>
      </c>
      <c r="NP31" s="33">
        <f t="shared" ref="NP31:NY31" si="93">SUM(NP6, -NP13, -NP19,NP24,NP28,NP29,NP30)</f>
        <v>0</v>
      </c>
      <c r="NQ31" s="33">
        <f t="shared" si="93"/>
        <v>0</v>
      </c>
      <c r="NR31" s="33">
        <f t="shared" si="93"/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0">
        <f t="shared" si="15"/>
        <v>0</v>
      </c>
      <c r="OA31" s="30">
        <f t="shared" si="16"/>
        <v>2.6129032258064515E-4</v>
      </c>
      <c r="OB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0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M32" t="s">
        <v>62</v>
      </c>
      <c r="MN32" s="54">
        <v>73.501000000000005</v>
      </c>
      <c r="MO32" s="54">
        <v>75.144999999999996</v>
      </c>
      <c r="MP32" s="54">
        <v>75.811000000000007</v>
      </c>
      <c r="MQ32" s="54">
        <v>75.77</v>
      </c>
      <c r="MR32" s="54">
        <v>74.36</v>
      </c>
      <c r="MS32" s="4" t="s">
        <v>67</v>
      </c>
      <c r="MT32" s="54">
        <v>70.762</v>
      </c>
      <c r="MU32" s="6"/>
      <c r="MV32" s="6"/>
      <c r="MW32" s="17">
        <v>7.1000000000000004E-3</v>
      </c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4">
        <f t="shared" si="15"/>
        <v>7.1000000000000004E-3</v>
      </c>
      <c r="OA32" s="34">
        <f t="shared" si="16"/>
        <v>7.1000000000000004E-3</v>
      </c>
      <c r="OB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M33" t="s">
        <v>62</v>
      </c>
      <c r="MN33" s="54">
        <v>0.91610000000000003</v>
      </c>
      <c r="MO33" s="54">
        <v>0.90749999999999997</v>
      </c>
      <c r="MP33" s="54">
        <v>0.8962</v>
      </c>
      <c r="MQ33" s="54">
        <v>0.91049999999999998</v>
      </c>
      <c r="MR33" s="54">
        <v>0.89270000000000005</v>
      </c>
      <c r="MS33" s="4" t="s">
        <v>68</v>
      </c>
      <c r="MT33" s="54">
        <v>0.88290000000000002</v>
      </c>
      <c r="MU33" s="6"/>
      <c r="MV33" s="6"/>
      <c r="MW33" s="6">
        <v>4.4999999999999997E-3</v>
      </c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4">
        <f t="shared" si="15"/>
        <v>4.4999999999999997E-3</v>
      </c>
      <c r="OA33" s="34">
        <f t="shared" si="16"/>
        <v>4.4999999999999997E-3</v>
      </c>
      <c r="OB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N34" s="282"/>
      <c r="MO34" s="36"/>
      <c r="MP34" s="36"/>
      <c r="MQ34" s="36"/>
      <c r="MR34" s="36"/>
      <c r="MS34" s="35" t="s">
        <v>69</v>
      </c>
      <c r="MT34" s="36"/>
      <c r="MU34" s="37">
        <f t="shared" ref="MU34:MZ34" si="103">SUM(MU7, -MU14, -MU20,MU25, -MU29,MU32,MU33)</f>
        <v>0</v>
      </c>
      <c r="MV34" s="37">
        <f t="shared" si="103"/>
        <v>0</v>
      </c>
      <c r="MW34" s="37">
        <f t="shared" si="103"/>
        <v>3.5799999999999998E-2</v>
      </c>
      <c r="MX34" s="37">
        <f t="shared" si="103"/>
        <v>0</v>
      </c>
      <c r="MY34" s="37">
        <f t="shared" si="103"/>
        <v>0</v>
      </c>
      <c r="MZ34" s="37">
        <f t="shared" si="103"/>
        <v>0</v>
      </c>
      <c r="NA34" s="37">
        <f>SUM(NA7, -NA14, -NA20,NA25, -NA29,NA32:NA33)</f>
        <v>0</v>
      </c>
      <c r="NB34" s="37">
        <f>SUM(NB7, -NB14, -NB20,NB25, -NB29,NB32,NB33)</f>
        <v>0</v>
      </c>
      <c r="NC34" s="37">
        <f>SUM(NC7, -NC14, -NC20,NC25, -NC29,NC32,NC33)</f>
        <v>0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-NG29,NG32:NG33)</f>
        <v>0</v>
      </c>
      <c r="NH34" s="37">
        <f>SUM(NH7, -NH14, -NH20,NH25, -NH29,NH32:NH33)</f>
        <v>0</v>
      </c>
      <c r="NI34" s="37">
        <f>SUM(NI7, -NI14, -NI20,NI25, -NI29,NI32,NI33)</f>
        <v>0</v>
      </c>
      <c r="NJ34" s="37">
        <f>SUM(NJ7, -NJ14, -NJ20,NJ25, -NJ29,NJ32,NJ33)</f>
        <v>0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-NN29,NN32:NN33)</f>
        <v>0</v>
      </c>
      <c r="NO34" s="37">
        <f>SUM(NO7, -NO14, -NO20,NO25, -NO29,NO32:NO33)</f>
        <v>0</v>
      </c>
      <c r="NP34" s="37">
        <f t="shared" ref="NP34:NY34" si="104">SUM(NP7, -NP14, -NP20,NP25, -NP29,NP32,NP33)</f>
        <v>0</v>
      </c>
      <c r="NQ34" s="37">
        <f t="shared" si="104"/>
        <v>0</v>
      </c>
      <c r="NR34" s="37">
        <f t="shared" si="104"/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4">
        <f t="shared" si="15"/>
        <v>0</v>
      </c>
      <c r="OA34" s="34">
        <f t="shared" si="16"/>
        <v>1.1548387096774193E-3</v>
      </c>
      <c r="OB34" s="34">
        <f t="shared" si="17"/>
        <v>3.5799999999999998E-2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M35" t="s">
        <v>62</v>
      </c>
      <c r="MN35" s="54">
        <v>80.188999999999993</v>
      </c>
      <c r="MO35" s="54">
        <v>82.796999999999997</v>
      </c>
      <c r="MP35" s="54">
        <v>84.546999999999997</v>
      </c>
      <c r="MQ35" s="54">
        <v>83.18</v>
      </c>
      <c r="MR35" s="54">
        <v>83.21</v>
      </c>
      <c r="MS35" s="4" t="s">
        <v>70</v>
      </c>
      <c r="MT35" s="54">
        <v>80.087999999999994</v>
      </c>
      <c r="MU35" s="6"/>
      <c r="MV35" s="6"/>
      <c r="MW35" s="6">
        <v>3.2000000000000002E-3</v>
      </c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0">
        <f t="shared" si="15"/>
        <v>3.2000000000000002E-3</v>
      </c>
      <c r="OA35" s="40">
        <f t="shared" si="16"/>
        <v>3.2000000000000002E-3</v>
      </c>
      <c r="OB35" s="40">
        <f t="shared" si="17"/>
        <v>3.2000000000000002E-3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M36" t="s">
        <v>62</v>
      </c>
      <c r="MR36" t="s">
        <v>62</v>
      </c>
      <c r="MS36" s="41" t="s">
        <v>71</v>
      </c>
      <c r="MT36" s="42"/>
      <c r="MU36" s="43">
        <f t="shared" ref="MU36:NY36" si="122">SUM( -MU8, -MU15, -MU21,MU26, -MU30, -MU33,MU35)</f>
        <v>0</v>
      </c>
      <c r="MV36" s="43">
        <f t="shared" si="122"/>
        <v>0</v>
      </c>
      <c r="MW36" s="43">
        <f t="shared" si="122"/>
        <v>6.0000000000000027E-4</v>
      </c>
      <c r="MX36" s="43">
        <f t="shared" si="122"/>
        <v>0</v>
      </c>
      <c r="MY36" s="43">
        <f t="shared" si="122"/>
        <v>0</v>
      </c>
      <c r="MZ36" s="43">
        <f t="shared" si="122"/>
        <v>0</v>
      </c>
      <c r="NA36" s="43">
        <f t="shared" si="122"/>
        <v>0</v>
      </c>
      <c r="NB36" s="43">
        <f t="shared" si="122"/>
        <v>0</v>
      </c>
      <c r="NC36" s="43">
        <f t="shared" si="122"/>
        <v>0</v>
      </c>
      <c r="ND36" s="43">
        <f t="shared" si="122"/>
        <v>0</v>
      </c>
      <c r="NE36" s="43">
        <f t="shared" si="122"/>
        <v>0</v>
      </c>
      <c r="NF36" s="43">
        <f t="shared" si="122"/>
        <v>0</v>
      </c>
      <c r="NG36" s="43">
        <f t="shared" si="122"/>
        <v>0</v>
      </c>
      <c r="NH36" s="43">
        <f t="shared" si="122"/>
        <v>0</v>
      </c>
      <c r="NI36" s="43">
        <f t="shared" si="122"/>
        <v>0</v>
      </c>
      <c r="NJ36" s="43">
        <f t="shared" si="122"/>
        <v>0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0">
        <f t="shared" si="15"/>
        <v>0</v>
      </c>
      <c r="OA36" s="40">
        <f t="shared" si="16"/>
        <v>1.9354838709677428E-5</v>
      </c>
      <c r="OB36" s="40">
        <f t="shared" si="17"/>
        <v>6.0000000000000027E-4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Q37" t="s">
        <v>62</v>
      </c>
      <c r="MS37" s="44" t="s">
        <v>72</v>
      </c>
      <c r="MT37" s="45"/>
      <c r="MU37" s="46">
        <f t="shared" ref="MU37:NY37" si="140">SUM( -MU5, -MU12, -MU18, -MU23, -MU28, -MU32, -MU35)</f>
        <v>0</v>
      </c>
      <c r="MV37" s="46">
        <f t="shared" si="140"/>
        <v>0</v>
      </c>
      <c r="MW37" s="46">
        <f t="shared" si="140"/>
        <v>-2.3700000000000002E-2</v>
      </c>
      <c r="MX37" s="46">
        <f t="shared" si="140"/>
        <v>0</v>
      </c>
      <c r="MY37" s="46">
        <f t="shared" si="140"/>
        <v>0</v>
      </c>
      <c r="MZ37" s="46">
        <f t="shared" si="140"/>
        <v>0</v>
      </c>
      <c r="NA37" s="46">
        <f t="shared" si="140"/>
        <v>0</v>
      </c>
      <c r="NB37" s="46">
        <f t="shared" si="140"/>
        <v>0</v>
      </c>
      <c r="NC37" s="46">
        <f t="shared" si="140"/>
        <v>0</v>
      </c>
      <c r="ND37" s="46">
        <f t="shared" si="140"/>
        <v>0</v>
      </c>
      <c r="NE37" s="46">
        <f t="shared" si="140"/>
        <v>0</v>
      </c>
      <c r="NF37" s="46">
        <f t="shared" si="140"/>
        <v>0</v>
      </c>
      <c r="NG37" s="46">
        <f t="shared" si="140"/>
        <v>0</v>
      </c>
      <c r="NH37" s="46">
        <f t="shared" si="140"/>
        <v>0</v>
      </c>
      <c r="NI37" s="46">
        <f t="shared" si="140"/>
        <v>0</v>
      </c>
      <c r="NJ37" s="46">
        <f t="shared" si="140"/>
        <v>0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7">
        <f t="shared" si="15"/>
        <v>-2.3700000000000002E-2</v>
      </c>
      <c r="OA37" s="47">
        <f t="shared" si="16"/>
        <v>-7.645161290322581E-4</v>
      </c>
      <c r="OB37" s="47">
        <f t="shared" si="17"/>
        <v>0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S38" s="48" t="s">
        <v>122</v>
      </c>
      <c r="MT38" s="49" t="s">
        <v>62</v>
      </c>
      <c r="MU38" s="49" t="s">
        <v>62</v>
      </c>
      <c r="MV38" s="49" t="s">
        <v>62</v>
      </c>
      <c r="MW38" s="48" t="s">
        <v>3</v>
      </c>
      <c r="MX38" s="48" t="s">
        <v>4</v>
      </c>
      <c r="MY38" s="48" t="s">
        <v>5</v>
      </c>
      <c r="MZ38" s="48" t="s">
        <v>6</v>
      </c>
      <c r="NA38" s="48" t="s">
        <v>7</v>
      </c>
      <c r="NB38" s="49" t="s">
        <v>62</v>
      </c>
      <c r="NC38" s="49" t="s">
        <v>62</v>
      </c>
      <c r="ND38" s="48" t="s">
        <v>10</v>
      </c>
      <c r="NE38" s="48" t="s">
        <v>11</v>
      </c>
      <c r="NF38" s="48" t="s">
        <v>12</v>
      </c>
      <c r="NG38" s="48" t="s">
        <v>13</v>
      </c>
      <c r="NH38" s="48" t="s">
        <v>14</v>
      </c>
      <c r="NI38" s="49" t="s">
        <v>62</v>
      </c>
      <c r="NJ38" s="49" t="s">
        <v>62</v>
      </c>
      <c r="NK38" s="48" t="s">
        <v>17</v>
      </c>
      <c r="NL38" s="48" t="s">
        <v>18</v>
      </c>
      <c r="NM38" s="48" t="s">
        <v>19</v>
      </c>
      <c r="NN38" s="48" t="s">
        <v>20</v>
      </c>
      <c r="NO38" s="48" t="s">
        <v>21</v>
      </c>
      <c r="NP38" s="49" t="s">
        <v>62</v>
      </c>
      <c r="NQ38" s="49" t="s">
        <v>62</v>
      </c>
      <c r="NR38" s="48" t="s">
        <v>24</v>
      </c>
      <c r="NS38" s="48" t="s">
        <v>25</v>
      </c>
      <c r="NT38" s="48" t="s">
        <v>26</v>
      </c>
      <c r="NU38" s="48" t="s">
        <v>27</v>
      </c>
      <c r="NV38" s="48" t="s">
        <v>28</v>
      </c>
      <c r="NW38" s="49" t="s">
        <v>62</v>
      </c>
      <c r="NX38" s="49" t="s">
        <v>62</v>
      </c>
      <c r="NY38" s="49" t="s">
        <v>62</v>
      </c>
      <c r="NZ38" s="49"/>
      <c r="OA38" s="49"/>
      <c r="OB38" s="272" t="s">
        <v>122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U39" s="53"/>
      <c r="MV39" s="53"/>
      <c r="MW39" s="22">
        <v>0.1237</v>
      </c>
      <c r="MX39" s="53"/>
      <c r="MY39" s="53"/>
      <c r="MZ39" s="15"/>
      <c r="NA39" s="15"/>
      <c r="NB39" s="53"/>
      <c r="NC39" s="53"/>
      <c r="ND39" s="53"/>
      <c r="NE39" s="53"/>
      <c r="NF39" s="53"/>
      <c r="NG39" s="15"/>
      <c r="NH39" s="15"/>
      <c r="NI39" s="53"/>
      <c r="NJ39" s="53"/>
      <c r="NK39" s="53"/>
      <c r="NL39" s="53"/>
      <c r="NM39" s="53"/>
      <c r="NN39" s="15"/>
      <c r="NO39" s="15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495" t="s">
        <v>32</v>
      </c>
      <c r="OA39" s="3" t="s">
        <v>33</v>
      </c>
      <c r="OB39" s="495" t="s">
        <v>34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4.8300000000000003E-2</v>
      </c>
      <c r="LN40" s="40">
        <v>6.1199999999999997E-2</v>
      </c>
      <c r="LO40" s="40">
        <v>8.1299999999999997E-2</v>
      </c>
      <c r="LP40" s="7">
        <v>9.0499999999999997E-2</v>
      </c>
      <c r="LQ40" s="7">
        <v>0.1071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9.0399999999999994E-2</v>
      </c>
      <c r="LX40" s="40">
        <v>7.6700000000000004E-2</v>
      </c>
      <c r="LY40" s="53"/>
      <c r="LZ40" s="53"/>
      <c r="MA40" s="40">
        <v>8.6099999999999996E-2</v>
      </c>
      <c r="MB40" s="7">
        <v>8.8900000000000007E-2</v>
      </c>
      <c r="MC40" s="7">
        <v>0.1026</v>
      </c>
      <c r="MD40" s="7">
        <v>0.10349999999999999</v>
      </c>
      <c r="ME40" s="7">
        <v>7.4499999999999997E-2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R40" t="s">
        <v>62</v>
      </c>
      <c r="MS40" t="s">
        <v>62</v>
      </c>
      <c r="MT40" t="s">
        <v>62</v>
      </c>
      <c r="MU40" s="53"/>
      <c r="MV40" s="53"/>
      <c r="MW40" s="16">
        <v>5.5399999999999998E-2</v>
      </c>
      <c r="MX40" s="53"/>
      <c r="MY40" s="53"/>
      <c r="MZ40" s="6" t="s">
        <v>62</v>
      </c>
      <c r="NA40" s="6"/>
      <c r="NB40" s="53"/>
      <c r="NC40" s="53"/>
      <c r="ND40" s="53"/>
      <c r="NE40" s="53"/>
      <c r="NF40" s="53"/>
      <c r="NG40" s="6" t="s">
        <v>62</v>
      </c>
      <c r="NH40" s="6"/>
      <c r="NI40" s="53"/>
      <c r="NJ40" s="53"/>
      <c r="NK40" s="53"/>
      <c r="NL40" s="53"/>
      <c r="NM40" s="53"/>
      <c r="NN40" s="6" t="s">
        <v>62</v>
      </c>
      <c r="NO40" s="6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>
        <f>MIN(NZ2:NZ8,NZ10:NZ15,NZ17:NZ21,NZ23:NZ26,NZ28:NZ30,NZ32:NZ33,NZ35)</f>
        <v>-7.6E-3</v>
      </c>
      <c r="OA40" s="51">
        <f>AVERAGE(OA2:OA8,OA10:OA15,OA17:OA21,OA23:OA26,OA28:OA30,OA32:OA33,OA35)</f>
        <v>6.5357142857142871E-4</v>
      </c>
      <c r="OB40" s="53">
        <f>MAX(OB2:OB8,OB10:OB15,OB17:OB21,OB23:OB26,OB28:OB30,OB32:OB33,OB35)</f>
        <v>9.5999999999999992E-3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5.8700000000000002E-2</v>
      </c>
      <c r="LO41" s="7">
        <v>6.7299999999999999E-2</v>
      </c>
      <c r="LP41" s="40">
        <v>8.7099999999999997E-2</v>
      </c>
      <c r="LQ41" s="40">
        <v>9.8100000000000007E-2</v>
      </c>
      <c r="LR41" s="53"/>
      <c r="LS41" s="53"/>
      <c r="LT41" s="7">
        <v>9.2399999999999996E-2</v>
      </c>
      <c r="LU41" s="7">
        <v>0.10580000000000001</v>
      </c>
      <c r="LV41" s="7">
        <v>0.11020000000000001</v>
      </c>
      <c r="LW41" s="40">
        <v>7.9100000000000004E-2</v>
      </c>
      <c r="LX41" s="7">
        <v>6.7500000000000004E-2</v>
      </c>
      <c r="LY41" s="53"/>
      <c r="LZ41" s="53"/>
      <c r="MA41" s="7">
        <v>7.8399999999999997E-2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S41" t="s">
        <v>62</v>
      </c>
      <c r="MT41" t="s">
        <v>62</v>
      </c>
      <c r="MU41" s="53"/>
      <c r="MV41" s="53"/>
      <c r="MW41" s="30">
        <v>4.02E-2</v>
      </c>
      <c r="MX41" s="53"/>
      <c r="MY41" s="53"/>
      <c r="NA41" s="6"/>
      <c r="NB41" s="53"/>
      <c r="NC41" s="53"/>
      <c r="ND41" s="53"/>
      <c r="NE41" s="53"/>
      <c r="NF41" s="53"/>
      <c r="NH41" s="6"/>
      <c r="NI41" s="53"/>
      <c r="NJ41" s="53"/>
      <c r="NK41" s="53"/>
      <c r="NL41" s="53"/>
      <c r="NM41" s="53"/>
      <c r="NO41" s="6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4" t="s">
        <v>73</v>
      </c>
      <c r="OB41" s="53"/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4.19E-2</v>
      </c>
      <c r="JM42" s="6" t="s">
        <v>62</v>
      </c>
      <c r="JN42" s="478" t="s">
        <v>24</v>
      </c>
      <c r="JO42" s="54" t="s">
        <v>74</v>
      </c>
      <c r="JP42" s="476" t="s">
        <v>1</v>
      </c>
      <c r="LA42" s="7">
        <v>5.5899999999999998E-2</v>
      </c>
      <c r="LB42" s="7">
        <v>6.6199999999999995E-2</v>
      </c>
      <c r="LC42" s="7">
        <v>3.4700000000000002E-2</v>
      </c>
      <c r="LD42" s="53"/>
      <c r="LE42" s="53"/>
      <c r="LF42" s="7">
        <v>5.0099999999999999E-2</v>
      </c>
      <c r="LG42" s="7">
        <v>4.9299999999999997E-2</v>
      </c>
      <c r="LH42" s="7">
        <v>6.1899999999999997E-2</v>
      </c>
      <c r="LI42" s="7">
        <v>5.0700000000000002E-2</v>
      </c>
      <c r="LJ42" s="7">
        <v>3.85E-2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S42" t="s">
        <v>62</v>
      </c>
      <c r="MU42" s="53"/>
      <c r="MV42" s="53"/>
      <c r="MW42" s="40">
        <v>3.5999999999999997E-2</v>
      </c>
      <c r="MX42" s="53"/>
      <c r="MY42" s="53"/>
      <c r="MZ42" s="6" t="s">
        <v>62</v>
      </c>
      <c r="NA42" s="6"/>
      <c r="NB42" s="53"/>
      <c r="NC42" s="53"/>
      <c r="ND42" s="53"/>
      <c r="NE42" s="53"/>
      <c r="NF42" s="53"/>
      <c r="NG42" s="6" t="s">
        <v>62</v>
      </c>
      <c r="NH42" s="6"/>
      <c r="NI42" s="53"/>
      <c r="NJ42" s="53"/>
      <c r="NK42" s="53"/>
      <c r="NL42" s="53"/>
      <c r="NM42" s="53"/>
      <c r="NN42" s="6" t="s">
        <v>62</v>
      </c>
      <c r="NO42" s="6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4" t="s">
        <v>74</v>
      </c>
      <c r="OB42" s="53"/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U43" s="53"/>
      <c r="MV43" s="53"/>
      <c r="MW43" s="7">
        <v>3.5299999999999998E-2</v>
      </c>
      <c r="MX43" s="53"/>
      <c r="MY43" s="53"/>
      <c r="MZ43" t="s">
        <v>62</v>
      </c>
      <c r="NA43" s="6"/>
      <c r="NB43" s="53"/>
      <c r="NC43" s="53"/>
      <c r="ND43" s="53"/>
      <c r="NE43" s="53"/>
      <c r="NF43" s="53"/>
      <c r="NG43" t="s">
        <v>62</v>
      </c>
      <c r="NH43" s="6"/>
      <c r="NI43" s="53"/>
      <c r="NJ43" s="53"/>
      <c r="NK43" s="53"/>
      <c r="NL43" s="53"/>
      <c r="NM43" s="53"/>
      <c r="NN43" t="s">
        <v>62</v>
      </c>
      <c r="NO43" s="6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3" t="s">
        <v>32</v>
      </c>
      <c r="OA43" s="3" t="s">
        <v>33</v>
      </c>
      <c r="OB43" s="3" t="s">
        <v>34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S44" t="s">
        <v>62</v>
      </c>
      <c r="MU44" s="53"/>
      <c r="MV44" s="53"/>
      <c r="MW44" s="47">
        <v>-2.4199999999999999E-2</v>
      </c>
      <c r="MX44" s="53"/>
      <c r="MY44" s="53"/>
      <c r="MZ44" s="6"/>
      <c r="NA44" s="6"/>
      <c r="NB44" s="53"/>
      <c r="NC44" s="53"/>
      <c r="ND44" s="53"/>
      <c r="NE44" s="53"/>
      <c r="NF44" s="53"/>
      <c r="NG44" s="6"/>
      <c r="NH44" s="6"/>
      <c r="NI44" s="53"/>
      <c r="NJ44" s="53"/>
      <c r="NK44" s="53"/>
      <c r="NL44" s="53"/>
      <c r="NM44" s="53"/>
      <c r="NN44" s="6"/>
      <c r="NO44" s="6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1">
        <f>MIN(NZ9,NZ16,NZ22,NZ27,NZ31,NZ34,NZ36,NZ37)</f>
        <v>-3.9199999999999999E-2</v>
      </c>
      <c r="OA44" s="51">
        <f>AVERAGE(OA9,OA16,OA22,OA27,OA31,OA34,OA36,OA37)</f>
        <v>0</v>
      </c>
      <c r="OB44" s="51">
        <f>MAX(OB9,OB16,OB22,OB27,OB31,OB34,OB36,OB37)</f>
        <v>3.5799999999999998E-2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N45" t="s">
        <v>62</v>
      </c>
      <c r="MS45" t="s">
        <v>62</v>
      </c>
      <c r="MU45" s="53"/>
      <c r="MV45" s="53"/>
      <c r="MW45" s="34">
        <v>-0.1108</v>
      </c>
      <c r="MX45" s="53"/>
      <c r="MY45" s="53"/>
      <c r="MZ45" s="6"/>
      <c r="NA45" s="6"/>
      <c r="NB45" s="53"/>
      <c r="NC45" s="53"/>
      <c r="ND45" s="53"/>
      <c r="NE45" s="53"/>
      <c r="NF45" s="53"/>
      <c r="NG45" s="6"/>
      <c r="NH45" s="6"/>
      <c r="NI45" s="53"/>
      <c r="NJ45" s="53"/>
      <c r="NK45" s="53"/>
      <c r="NL45" s="53"/>
      <c r="NM45" s="53"/>
      <c r="NN45" s="6"/>
      <c r="NO45" s="6"/>
      <c r="NP45" s="53"/>
      <c r="NQ45" s="53"/>
      <c r="NR45" s="53"/>
      <c r="NS45" s="53"/>
      <c r="NT45" s="53"/>
      <c r="NU45" s="53"/>
      <c r="NV45" s="53"/>
      <c r="NW45" s="53"/>
      <c r="NX45" s="53"/>
      <c r="NY45" s="53"/>
      <c r="NZ45" s="53"/>
      <c r="OA45" s="54" t="s">
        <v>75</v>
      </c>
      <c r="OB45" s="53"/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J46" t="s">
        <v>62</v>
      </c>
      <c r="MM46" t="s">
        <v>62</v>
      </c>
      <c r="MO46" t="s">
        <v>62</v>
      </c>
      <c r="MU46" s="53"/>
      <c r="MV46" s="53"/>
      <c r="MW46" s="86">
        <v>-0.14660000000000001</v>
      </c>
      <c r="MX46" s="53"/>
      <c r="MY46" s="53"/>
      <c r="MZ46" s="10" t="s">
        <v>62</v>
      </c>
      <c r="NA46" s="10"/>
      <c r="NB46" s="53"/>
      <c r="NC46" s="53"/>
      <c r="ND46" s="53"/>
      <c r="NE46" s="53"/>
      <c r="NF46" s="53"/>
      <c r="NG46" s="10" t="s">
        <v>62</v>
      </c>
      <c r="NH46" s="10"/>
      <c r="NI46" s="53"/>
      <c r="NJ46" s="53"/>
      <c r="NK46" s="53"/>
      <c r="NL46" s="53"/>
      <c r="NM46" s="53"/>
      <c r="NN46" s="10" t="s">
        <v>62</v>
      </c>
      <c r="NO46" s="10"/>
      <c r="NP46" s="53"/>
      <c r="NQ46" s="53"/>
      <c r="NR46" s="53"/>
      <c r="NS46" s="53"/>
      <c r="NT46" s="53"/>
      <c r="NU46" s="53"/>
      <c r="NV46" s="53"/>
      <c r="NW46" s="53"/>
      <c r="NX46" s="53"/>
      <c r="NY46" s="53"/>
      <c r="NZ46" s="53"/>
      <c r="OA46" s="61" t="s">
        <v>76</v>
      </c>
      <c r="OB46" s="53"/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273" t="s">
        <v>90</v>
      </c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245"/>
      <c r="MN48" s="67">
        <v>43619</v>
      </c>
      <c r="MO48" s="295"/>
      <c r="MP48" s="245"/>
      <c r="MQ48" s="67">
        <v>43620</v>
      </c>
      <c r="MR48" s="290"/>
      <c r="MS48" s="245"/>
      <c r="MT48" s="67">
        <v>43621</v>
      </c>
      <c r="MU48" s="247"/>
      <c r="MV48" s="245"/>
      <c r="MW48" s="67">
        <v>43622</v>
      </c>
      <c r="MX48" s="295"/>
      <c r="MY48" s="245"/>
      <c r="MZ48" s="67">
        <v>43623</v>
      </c>
      <c r="NA48" s="349" t="s">
        <v>77</v>
      </c>
      <c r="NB48" s="248"/>
      <c r="NC48" s="70">
        <v>43626</v>
      </c>
      <c r="ND48" s="249"/>
      <c r="NE48" s="248"/>
      <c r="NF48" s="70">
        <v>43627</v>
      </c>
      <c r="NG48" s="249"/>
      <c r="NH48" s="248"/>
      <c r="NI48" s="70">
        <v>43628</v>
      </c>
      <c r="NJ48" s="249"/>
      <c r="NK48" s="248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11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121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22">
        <v>0.1406</v>
      </c>
      <c r="MN51" s="22">
        <v>0.124</v>
      </c>
      <c r="MO51" s="22">
        <v>0.1237</v>
      </c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487"/>
      <c r="NC51" s="53"/>
      <c r="ND51" s="488"/>
      <c r="NE51" s="487"/>
      <c r="NF51" s="53"/>
      <c r="NG51" s="488"/>
      <c r="NH51" s="487"/>
      <c r="NI51" s="53"/>
      <c r="NJ51" s="488"/>
      <c r="NK51" s="487"/>
      <c r="NL51" s="53"/>
      <c r="NM51" s="488"/>
      <c r="NN51" s="487"/>
      <c r="NO51" s="53"/>
      <c r="NP51" s="488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7">
        <v>7.1999999999999995E-2</v>
      </c>
      <c r="MN52" s="7">
        <v>6.4500000000000002E-2</v>
      </c>
      <c r="MO52" s="16">
        <v>5.5399999999999998E-2</v>
      </c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487"/>
      <c r="NC52" s="53"/>
      <c r="ND52" s="488"/>
      <c r="NE52" s="487"/>
      <c r="NF52" s="53"/>
      <c r="NG52" s="488"/>
      <c r="NH52" s="487"/>
      <c r="NI52" s="53"/>
      <c r="NJ52" s="488"/>
      <c r="NK52" s="487"/>
      <c r="NL52" s="53"/>
      <c r="NM52" s="488"/>
      <c r="NN52" s="487"/>
      <c r="NO52" s="53"/>
      <c r="NP52" s="488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30">
        <v>3.7400000000000003E-2</v>
      </c>
      <c r="MN53" s="30">
        <v>4.9000000000000002E-2</v>
      </c>
      <c r="MO53" s="30">
        <v>4.02E-2</v>
      </c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487"/>
      <c r="NC53" s="53"/>
      <c r="ND53" s="488"/>
      <c r="NE53" s="487"/>
      <c r="NF53" s="53"/>
      <c r="NG53" s="488"/>
      <c r="NH53" s="487"/>
      <c r="NI53" s="53"/>
      <c r="NJ53" s="488"/>
      <c r="NK53" s="487"/>
      <c r="NL53" s="53"/>
      <c r="NM53" s="488"/>
      <c r="NN53" s="487"/>
      <c r="NO53" s="53"/>
      <c r="NP53" s="488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6">
        <v>3.6900000000000002E-2</v>
      </c>
      <c r="MN54" s="16">
        <v>4.1799999999999997E-2</v>
      </c>
      <c r="MO54" s="40">
        <v>3.5999999999999997E-2</v>
      </c>
      <c r="MP54" s="40"/>
      <c r="MQ54" s="40"/>
      <c r="MR54" s="40"/>
      <c r="MS54" s="40"/>
      <c r="MT54" s="40"/>
      <c r="MU54" s="40"/>
      <c r="MV54" s="40"/>
      <c r="MW54" s="40"/>
      <c r="MX54" s="40"/>
      <c r="MY54" s="40"/>
      <c r="MZ54" s="40"/>
      <c r="NA54" s="40"/>
      <c r="NB54" s="487"/>
      <c r="NC54" s="53"/>
      <c r="ND54" s="488"/>
      <c r="NE54" s="487"/>
      <c r="NF54" s="53"/>
      <c r="NG54" s="488"/>
      <c r="NH54" s="487"/>
      <c r="NI54" s="53"/>
      <c r="NJ54" s="488"/>
      <c r="NK54" s="487"/>
      <c r="NL54" s="53"/>
      <c r="NM54" s="488"/>
      <c r="NN54" s="487"/>
      <c r="NO54" s="53"/>
      <c r="NP54" s="488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40">
        <v>3.6700000000000003E-2</v>
      </c>
      <c r="MN55" s="40">
        <v>3.5999999999999997E-2</v>
      </c>
      <c r="MO55" s="7">
        <v>3.5299999999999998E-2</v>
      </c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487"/>
      <c r="NC55" s="53"/>
      <c r="ND55" s="488"/>
      <c r="NE55" s="487"/>
      <c r="NF55" s="53"/>
      <c r="NG55" s="488"/>
      <c r="NH55" s="487"/>
      <c r="NI55" s="53"/>
      <c r="NJ55" s="488"/>
      <c r="NK55" s="487"/>
      <c r="NL55" s="53"/>
      <c r="NM55" s="488"/>
      <c r="NN55" s="487"/>
      <c r="NO55" s="53"/>
      <c r="NP55" s="488"/>
      <c r="NQ55" s="487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47">
        <v>-9.9000000000000008E-3</v>
      </c>
      <c r="MN56" s="47">
        <v>-1.7899999999999999E-2</v>
      </c>
      <c r="MO56" s="47">
        <v>-2.4199999999999999E-2</v>
      </c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87"/>
      <c r="NC56" s="53"/>
      <c r="ND56" s="488"/>
      <c r="NE56" s="487"/>
      <c r="NF56" s="53"/>
      <c r="NG56" s="488"/>
      <c r="NH56" s="487"/>
      <c r="NI56" s="53"/>
      <c r="NJ56" s="488"/>
      <c r="NK56" s="487"/>
      <c r="NL56" s="53"/>
      <c r="NM56" s="488"/>
      <c r="NN56" s="487"/>
      <c r="NO56" s="53"/>
      <c r="NP56" s="488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34">
        <v>-0.1411</v>
      </c>
      <c r="MN57" s="34">
        <v>-0.1217</v>
      </c>
      <c r="MO57" s="34">
        <v>-0.1108</v>
      </c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487"/>
      <c r="NC57" s="53"/>
      <c r="ND57" s="488"/>
      <c r="NE57" s="487"/>
      <c r="NF57" s="53"/>
      <c r="NG57" s="488"/>
      <c r="NH57" s="487"/>
      <c r="NI57" s="53"/>
      <c r="NJ57" s="488"/>
      <c r="NK57" s="487"/>
      <c r="NL57" s="53"/>
      <c r="NM57" s="488"/>
      <c r="NN57" s="487"/>
      <c r="NO57" s="53"/>
      <c r="NP57" s="488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86">
        <v>-0.1636</v>
      </c>
      <c r="MN58" s="86">
        <v>-0.16669999999999999</v>
      </c>
      <c r="MO58" s="86">
        <v>-0.14660000000000001</v>
      </c>
      <c r="MP58" s="86"/>
      <c r="MQ58" s="86"/>
      <c r="MR58" s="86"/>
      <c r="MS58" s="86"/>
      <c r="MT58" s="86"/>
      <c r="MU58" s="86"/>
      <c r="MV58" s="86"/>
      <c r="MW58" s="86"/>
      <c r="MX58" s="86"/>
      <c r="MY58" s="86"/>
      <c r="MZ58" s="86"/>
      <c r="NA58" s="86"/>
      <c r="NB58" s="487"/>
      <c r="NC58" s="53"/>
      <c r="ND58" s="488"/>
      <c r="NE58" s="487"/>
      <c r="NF58" s="53"/>
      <c r="NG58" s="488"/>
      <c r="NH58" s="487"/>
      <c r="NI58" s="53"/>
      <c r="NJ58" s="488"/>
      <c r="NK58" s="487"/>
      <c r="NL58" s="53"/>
      <c r="NM58" s="488"/>
      <c r="NN58" s="487"/>
      <c r="NO58" s="53"/>
      <c r="NP58" s="488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/>
      <c r="MQ59" s="56"/>
      <c r="MR59" s="78"/>
      <c r="MS59" s="77"/>
      <c r="MT59" s="56"/>
      <c r="MU59" s="78"/>
      <c r="MV59" s="77"/>
      <c r="MW59" s="56"/>
      <c r="MX59" s="78"/>
      <c r="MY59" s="77"/>
      <c r="MZ59" s="56"/>
      <c r="NA59" s="78"/>
      <c r="NB59" s="77"/>
      <c r="NC59" s="56"/>
      <c r="ND59" s="78"/>
      <c r="NE59" s="77"/>
      <c r="NF59" s="56"/>
      <c r="NG59" s="78"/>
      <c r="NH59" s="77"/>
      <c r="NI59" s="56"/>
      <c r="NJ59" s="78"/>
      <c r="NK59" s="77"/>
      <c r="NL59" s="56"/>
      <c r="NM59" s="78"/>
      <c r="NN59" s="77"/>
      <c r="NO59" s="56"/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365">
        <v>6.8999999999999999E-3</v>
      </c>
      <c r="MN60" s="463">
        <v>1.9400000000000001E-2</v>
      </c>
      <c r="MO60" s="458">
        <v>2.01E-2</v>
      </c>
      <c r="MP60" s="491" t="s">
        <v>62</v>
      </c>
      <c r="MQ60" s="492"/>
      <c r="MR60" s="493"/>
      <c r="MS60" s="491"/>
      <c r="MT60" s="492"/>
      <c r="MU60" s="493"/>
      <c r="MV60" s="491"/>
      <c r="MW60" s="492"/>
      <c r="MX60" s="493"/>
      <c r="MY60" s="491"/>
      <c r="MZ60" s="492"/>
      <c r="NA60" s="493"/>
      <c r="NB60" s="491"/>
      <c r="NC60" s="492"/>
      <c r="ND60" s="493"/>
      <c r="NE60" s="491"/>
      <c r="NF60" s="492"/>
      <c r="NG60" s="493"/>
      <c r="NH60" s="491"/>
      <c r="NI60" s="492"/>
      <c r="NJ60" s="493"/>
      <c r="NK60" s="491"/>
      <c r="NL60" s="492"/>
      <c r="NM60" s="493"/>
      <c r="NN60" s="491"/>
      <c r="NO60" s="492"/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43">
        <v>-9.4000000000000004E-3</v>
      </c>
      <c r="MN61" s="363">
        <v>-1.66E-2</v>
      </c>
      <c r="MO61" s="445">
        <v>-2.92E-2</v>
      </c>
      <c r="MP61" s="491"/>
      <c r="MQ61" s="492"/>
      <c r="MR61" s="493"/>
      <c r="MS61" s="491"/>
      <c r="MT61" s="492"/>
      <c r="MU61" s="493"/>
      <c r="MV61" s="491"/>
      <c r="MW61" s="492"/>
      <c r="MX61" s="493"/>
      <c r="MY61" s="491"/>
      <c r="MZ61" s="492"/>
      <c r="NA61" s="493"/>
      <c r="NB61" s="491"/>
      <c r="NC61" s="492"/>
      <c r="ND61" s="493"/>
      <c r="NE61" s="491"/>
      <c r="NF61" s="492"/>
      <c r="NG61" s="493"/>
      <c r="NH61" s="491"/>
      <c r="NI61" s="492"/>
      <c r="NJ61" s="493"/>
      <c r="NK61" s="491"/>
      <c r="NL61" s="492"/>
      <c r="NM61" s="493"/>
      <c r="NN61" s="491"/>
      <c r="NO61" s="492"/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/>
      <c r="MQ62" s="133"/>
      <c r="MR62" s="494"/>
      <c r="MS62" s="132"/>
      <c r="MT62" s="133"/>
      <c r="MU62" s="494"/>
      <c r="MV62" s="132"/>
      <c r="MW62" s="133"/>
      <c r="MX62" s="494"/>
      <c r="MY62" s="132"/>
      <c r="MZ62" s="133"/>
      <c r="NA62" s="494"/>
      <c r="NB62" s="132"/>
      <c r="NC62" s="133"/>
      <c r="ND62" s="494"/>
      <c r="NE62" s="132"/>
      <c r="NF62" s="133"/>
      <c r="NG62" s="494"/>
      <c r="NH62" s="132"/>
      <c r="NI62" s="133"/>
      <c r="NJ62" s="494"/>
      <c r="NK62" s="132"/>
      <c r="NL62" s="133"/>
      <c r="NM62" s="494"/>
      <c r="NN62" s="132"/>
      <c r="NO62" s="133"/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94"/>
      <c r="MS63" s="132" t="s">
        <v>62</v>
      </c>
      <c r="MT63" s="133" t="s">
        <v>62</v>
      </c>
      <c r="MU63" s="494"/>
      <c r="MV63" s="132" t="s">
        <v>62</v>
      </c>
      <c r="MW63" s="133" t="s">
        <v>62</v>
      </c>
      <c r="MX63" s="494"/>
      <c r="MY63" s="132" t="s">
        <v>62</v>
      </c>
      <c r="MZ63" s="133" t="s">
        <v>62</v>
      </c>
      <c r="NA63" s="494"/>
      <c r="NB63" s="132" t="s">
        <v>62</v>
      </c>
      <c r="NC63" s="133" t="s">
        <v>62</v>
      </c>
      <c r="ND63" s="494"/>
      <c r="NE63" s="132" t="s">
        <v>62</v>
      </c>
      <c r="NF63" s="133" t="s">
        <v>62</v>
      </c>
      <c r="NG63" s="494"/>
      <c r="NH63" s="132" t="s">
        <v>62</v>
      </c>
      <c r="NI63" s="133" t="s">
        <v>62</v>
      </c>
      <c r="NJ63" s="494"/>
      <c r="NK63" s="132" t="s">
        <v>62</v>
      </c>
      <c r="NL63" s="133" t="s">
        <v>62</v>
      </c>
      <c r="NM63" s="494"/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0">
        <v>1.2629999999999999</v>
      </c>
      <c r="MN64" s="250">
        <v>1.2598</v>
      </c>
      <c r="MO64" s="250">
        <v>1.2568999999999999</v>
      </c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82" t="s">
        <v>51</v>
      </c>
      <c r="MN65" s="182" t="s">
        <v>51</v>
      </c>
      <c r="MO65" s="182" t="s">
        <v>51</v>
      </c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:MF66" si="180">SUM(ME51, -ME58)</f>
        <v>0.35519999999999996</v>
      </c>
      <c r="MF66" s="140">
        <f t="shared" ref="MF66:MG66" si="181">SUM(MF51, -MF58)</f>
        <v>0.36330000000000001</v>
      </c>
      <c r="MG66" s="114">
        <f t="shared" ref="MG66:MH66" si="182">SUM(MG51, -MG58)</f>
        <v>0.36080000000000001</v>
      </c>
      <c r="MH66" s="173">
        <f t="shared" ref="MH66:MI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:MM66" si="185">SUM(MK51, -MK58)</f>
        <v>0.31120000000000003</v>
      </c>
      <c r="MM66" s="114">
        <f t="shared" ref="MM66:MN66" si="186">SUM(MM51, -MM58)</f>
        <v>0.30420000000000003</v>
      </c>
      <c r="MN66" s="114">
        <f t="shared" ref="MN66:MO66" si="187">SUM(MN51, -MN58)</f>
        <v>0.29069999999999996</v>
      </c>
      <c r="MO66" s="114">
        <f t="shared" si="187"/>
        <v>0.27029999999999998</v>
      </c>
      <c r="MP66" s="6">
        <f t="shared" ref="MM66:OX66" si="188">SUM(MP51, -MP58)</f>
        <v>0</v>
      </c>
      <c r="MQ66" s="6">
        <f t="shared" si="188"/>
        <v>0</v>
      </c>
      <c r="MR66" s="6">
        <f t="shared" si="188"/>
        <v>0</v>
      </c>
      <c r="MS66" s="6">
        <f t="shared" si="188"/>
        <v>0</v>
      </c>
      <c r="MT66" s="6">
        <f t="shared" si="188"/>
        <v>0</v>
      </c>
      <c r="MU66" s="6">
        <f t="shared" si="188"/>
        <v>0</v>
      </c>
      <c r="MV66" s="6">
        <f t="shared" si="188"/>
        <v>0</v>
      </c>
      <c r="MW66" s="6">
        <f t="shared" si="188"/>
        <v>0</v>
      </c>
      <c r="MX66" s="6">
        <f t="shared" si="188"/>
        <v>0</v>
      </c>
      <c r="MY66" s="6">
        <f t="shared" si="188"/>
        <v>0</v>
      </c>
      <c r="MZ66" s="6">
        <f t="shared" si="188"/>
        <v>0</v>
      </c>
      <c r="NA66" s="6">
        <f t="shared" si="188"/>
        <v>0</v>
      </c>
      <c r="NB66" s="6">
        <f t="shared" si="188"/>
        <v>0</v>
      </c>
      <c r="NC66" s="6">
        <f t="shared" si="188"/>
        <v>0</v>
      </c>
      <c r="ND66" s="6">
        <f t="shared" si="188"/>
        <v>0</v>
      </c>
      <c r="NE66" s="6">
        <f t="shared" si="188"/>
        <v>0</v>
      </c>
      <c r="NF66" s="6">
        <f t="shared" si="188"/>
        <v>0</v>
      </c>
      <c r="NG66" s="6">
        <f t="shared" si="188"/>
        <v>0</v>
      </c>
      <c r="NH66" s="6">
        <f t="shared" si="188"/>
        <v>0</v>
      </c>
      <c r="NI66" s="6">
        <f t="shared" si="188"/>
        <v>0</v>
      </c>
      <c r="NJ66" s="6">
        <f t="shared" si="188"/>
        <v>0</v>
      </c>
      <c r="NK66" s="6">
        <f t="shared" si="188"/>
        <v>0</v>
      </c>
      <c r="NL66" s="6">
        <f t="shared" si="188"/>
        <v>0</v>
      </c>
      <c r="NM66" s="6">
        <f t="shared" si="188"/>
        <v>0</v>
      </c>
      <c r="NN66" s="6">
        <f t="shared" si="188"/>
        <v>0</v>
      </c>
      <c r="NO66" s="6">
        <f t="shared" si="188"/>
        <v>0</v>
      </c>
      <c r="NP66" s="6">
        <f t="shared" si="188"/>
        <v>0</v>
      </c>
      <c r="NQ66" s="6">
        <f t="shared" si="188"/>
        <v>0</v>
      </c>
      <c r="NR66" s="6">
        <f t="shared" si="188"/>
        <v>0</v>
      </c>
      <c r="NS66" s="6">
        <f t="shared" si="188"/>
        <v>0</v>
      </c>
      <c r="NT66" s="6">
        <f t="shared" si="188"/>
        <v>0</v>
      </c>
      <c r="NU66" s="6">
        <f t="shared" si="188"/>
        <v>0</v>
      </c>
      <c r="NV66" s="6">
        <f t="shared" si="188"/>
        <v>0</v>
      </c>
      <c r="NW66" s="6">
        <f t="shared" si="188"/>
        <v>0</v>
      </c>
      <c r="NX66" s="6">
        <f t="shared" si="188"/>
        <v>0</v>
      </c>
      <c r="NY66" s="6">
        <f t="shared" si="188"/>
        <v>0</v>
      </c>
      <c r="NZ66" s="6">
        <f t="shared" si="188"/>
        <v>0</v>
      </c>
      <c r="OA66" s="6">
        <f t="shared" si="188"/>
        <v>0</v>
      </c>
      <c r="OB66" s="6">
        <f t="shared" si="188"/>
        <v>0</v>
      </c>
      <c r="OC66" s="6">
        <f t="shared" si="188"/>
        <v>0</v>
      </c>
      <c r="OD66" s="6">
        <f t="shared" si="188"/>
        <v>0</v>
      </c>
      <c r="OE66" s="6">
        <f t="shared" si="188"/>
        <v>0</v>
      </c>
      <c r="OF66" s="6">
        <f t="shared" si="188"/>
        <v>0</v>
      </c>
      <c r="OG66" s="6">
        <f t="shared" si="188"/>
        <v>0</v>
      </c>
      <c r="OH66" s="6">
        <f t="shared" si="188"/>
        <v>0</v>
      </c>
      <c r="OI66" s="6">
        <f t="shared" si="188"/>
        <v>0</v>
      </c>
      <c r="OJ66" s="6">
        <f t="shared" si="188"/>
        <v>0</v>
      </c>
      <c r="OK66" s="6">
        <f t="shared" si="188"/>
        <v>0</v>
      </c>
      <c r="OL66" s="6">
        <f t="shared" si="188"/>
        <v>0</v>
      </c>
      <c r="OM66" s="6">
        <f t="shared" si="188"/>
        <v>0</v>
      </c>
      <c r="ON66" s="6">
        <f t="shared" si="188"/>
        <v>0</v>
      </c>
      <c r="OO66" s="6">
        <f t="shared" si="188"/>
        <v>0</v>
      </c>
      <c r="OP66" s="6">
        <f t="shared" si="188"/>
        <v>0</v>
      </c>
      <c r="OQ66" s="6">
        <f t="shared" si="188"/>
        <v>0</v>
      </c>
      <c r="OR66" s="6">
        <f t="shared" si="188"/>
        <v>0</v>
      </c>
      <c r="OS66" s="6">
        <f t="shared" si="188"/>
        <v>0</v>
      </c>
      <c r="OT66" s="6">
        <f t="shared" si="188"/>
        <v>0</v>
      </c>
      <c r="OU66" s="6">
        <f t="shared" si="188"/>
        <v>0</v>
      </c>
      <c r="OV66" s="6">
        <f t="shared" si="188"/>
        <v>0</v>
      </c>
      <c r="OW66" s="6">
        <f t="shared" si="188"/>
        <v>0</v>
      </c>
      <c r="OX66" s="6">
        <f t="shared" si="188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189">SUM(PE51, -PE58)</f>
        <v>0</v>
      </c>
      <c r="PF66" s="6">
        <f t="shared" si="189"/>
        <v>0</v>
      </c>
      <c r="PG66" s="6">
        <f t="shared" si="189"/>
        <v>0</v>
      </c>
      <c r="PH66" s="6">
        <f t="shared" si="189"/>
        <v>0</v>
      </c>
      <c r="PI66" s="6">
        <f t="shared" si="189"/>
        <v>0</v>
      </c>
      <c r="PJ66" s="6">
        <f t="shared" si="189"/>
        <v>0</v>
      </c>
      <c r="PK66" s="6">
        <f t="shared" si="189"/>
        <v>0</v>
      </c>
      <c r="PL66" s="6">
        <f t="shared" si="189"/>
        <v>0</v>
      </c>
      <c r="PM66" s="6">
        <f t="shared" si="189"/>
        <v>0</v>
      </c>
      <c r="PN66" s="6">
        <f t="shared" si="189"/>
        <v>0</v>
      </c>
      <c r="PO66" s="6">
        <f t="shared" si="189"/>
        <v>0</v>
      </c>
      <c r="PP66" s="6">
        <f t="shared" si="189"/>
        <v>0</v>
      </c>
      <c r="PQ66" s="6">
        <f t="shared" si="189"/>
        <v>0</v>
      </c>
      <c r="PR66" s="6">
        <f t="shared" si="189"/>
        <v>0</v>
      </c>
      <c r="PS66" s="6">
        <f t="shared" si="189"/>
        <v>0</v>
      </c>
      <c r="PT66" s="6">
        <f t="shared" si="189"/>
        <v>0</v>
      </c>
      <c r="PU66" s="6">
        <f t="shared" si="189"/>
        <v>0</v>
      </c>
      <c r="PV66" s="6">
        <f t="shared" si="189"/>
        <v>0</v>
      </c>
      <c r="PW66" s="6">
        <f t="shared" si="189"/>
        <v>0</v>
      </c>
      <c r="PX66" s="6">
        <f t="shared" si="189"/>
        <v>0</v>
      </c>
      <c r="PY66" s="6">
        <f t="shared" si="189"/>
        <v>0</v>
      </c>
      <c r="PZ66" s="6">
        <f t="shared" si="189"/>
        <v>0</v>
      </c>
      <c r="QA66" s="6">
        <f t="shared" si="189"/>
        <v>0</v>
      </c>
      <c r="QB66" s="6">
        <f t="shared" si="189"/>
        <v>0</v>
      </c>
      <c r="QC66" s="6">
        <f t="shared" si="189"/>
        <v>0</v>
      </c>
      <c r="QD66" s="6">
        <f t="shared" si="189"/>
        <v>0</v>
      </c>
      <c r="QE66" s="6">
        <f t="shared" si="189"/>
        <v>0</v>
      </c>
      <c r="QF66" s="6">
        <f t="shared" si="189"/>
        <v>0</v>
      </c>
      <c r="QG66" s="6">
        <f t="shared" si="189"/>
        <v>0</v>
      </c>
      <c r="QH66" s="6">
        <f t="shared" si="189"/>
        <v>0</v>
      </c>
      <c r="QI66" s="6">
        <f t="shared" si="189"/>
        <v>0</v>
      </c>
      <c r="QJ66" s="6">
        <f t="shared" si="189"/>
        <v>0</v>
      </c>
      <c r="QK66" s="6">
        <f t="shared" si="189"/>
        <v>0</v>
      </c>
      <c r="QL66" s="6">
        <f t="shared" si="189"/>
        <v>0</v>
      </c>
      <c r="QM66" s="6">
        <f t="shared" si="189"/>
        <v>0</v>
      </c>
      <c r="QN66" s="6">
        <f t="shared" si="189"/>
        <v>0</v>
      </c>
      <c r="QO66" s="6">
        <f t="shared" si="189"/>
        <v>0</v>
      </c>
      <c r="QP66" s="6">
        <f t="shared" si="189"/>
        <v>0</v>
      </c>
      <c r="QQ66" s="6">
        <f t="shared" si="189"/>
        <v>0</v>
      </c>
      <c r="QR66" s="6">
        <f t="shared" si="189"/>
        <v>0</v>
      </c>
      <c r="QS66" s="6">
        <f t="shared" si="189"/>
        <v>0</v>
      </c>
      <c r="QT66" s="6">
        <f t="shared" si="189"/>
        <v>0</v>
      </c>
      <c r="QU66" s="6">
        <f t="shared" si="189"/>
        <v>0</v>
      </c>
      <c r="QV66" s="6">
        <f t="shared" si="189"/>
        <v>0</v>
      </c>
      <c r="QW66" s="6">
        <f t="shared" si="189"/>
        <v>0</v>
      </c>
      <c r="QX66" s="6">
        <f t="shared" si="189"/>
        <v>0</v>
      </c>
      <c r="QY66" s="6">
        <f t="shared" si="189"/>
        <v>0</v>
      </c>
      <c r="QZ66" s="6">
        <f t="shared" si="189"/>
        <v>0</v>
      </c>
      <c r="RA66" s="6">
        <f t="shared" si="189"/>
        <v>0</v>
      </c>
      <c r="RB66" s="6">
        <f t="shared" si="189"/>
        <v>0</v>
      </c>
      <c r="RC66" s="6">
        <f t="shared" si="189"/>
        <v>0</v>
      </c>
      <c r="RD66" s="6">
        <f t="shared" si="189"/>
        <v>0</v>
      </c>
      <c r="RE66" s="6">
        <f t="shared" si="189"/>
        <v>0</v>
      </c>
      <c r="RF66" s="6">
        <f t="shared" si="189"/>
        <v>0</v>
      </c>
      <c r="RG66" s="6">
        <f t="shared" si="189"/>
        <v>0</v>
      </c>
      <c r="RH66" s="6">
        <f t="shared" si="189"/>
        <v>0</v>
      </c>
      <c r="RI66" s="6">
        <f t="shared" si="189"/>
        <v>0</v>
      </c>
      <c r="RJ66" s="6">
        <f t="shared" si="189"/>
        <v>0</v>
      </c>
      <c r="RK66" s="6">
        <f t="shared" si="189"/>
        <v>0</v>
      </c>
      <c r="RL66" s="6">
        <f t="shared" si="189"/>
        <v>0</v>
      </c>
      <c r="RM66" s="6">
        <f t="shared" si="189"/>
        <v>0</v>
      </c>
      <c r="RN66" s="6">
        <f t="shared" si="189"/>
        <v>0</v>
      </c>
      <c r="RO66" s="6">
        <f t="shared" si="189"/>
        <v>0</v>
      </c>
      <c r="RP66" s="6">
        <f t="shared" si="189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253" t="s">
        <v>54</v>
      </c>
      <c r="MN67" s="253" t="s">
        <v>54</v>
      </c>
      <c r="MO67" s="253" t="s">
        <v>54</v>
      </c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190">SUM(K51, -K57)</f>
        <v>0.16620000000000001</v>
      </c>
      <c r="L68" s="173">
        <f t="shared" si="190"/>
        <v>0.19230000000000003</v>
      </c>
      <c r="M68" s="140">
        <f t="shared" si="190"/>
        <v>0.17859999999999998</v>
      </c>
      <c r="N68" s="114">
        <f t="shared" si="190"/>
        <v>0.16650000000000001</v>
      </c>
      <c r="O68" s="173">
        <f t="shared" si="190"/>
        <v>0.18559999999999999</v>
      </c>
      <c r="P68" s="140">
        <f t="shared" si="190"/>
        <v>0.20569999999999999</v>
      </c>
      <c r="Q68" s="114">
        <f t="shared" si="190"/>
        <v>0.1983</v>
      </c>
      <c r="R68" s="173">
        <f t="shared" si="190"/>
        <v>0.21210000000000001</v>
      </c>
      <c r="S68" s="218">
        <f t="shared" si="190"/>
        <v>0.23520000000000002</v>
      </c>
      <c r="T68" s="15">
        <f t="shared" si="190"/>
        <v>0.22940000000000002</v>
      </c>
      <c r="U68" s="143">
        <f t="shared" ref="U68:Z68" si="191">SUM(U51, -U57)</f>
        <v>0.2127</v>
      </c>
      <c r="V68" s="218">
        <f t="shared" si="191"/>
        <v>0.2097</v>
      </c>
      <c r="W68" s="90">
        <f t="shared" si="191"/>
        <v>0.23599999999999999</v>
      </c>
      <c r="X68" s="145">
        <f t="shared" si="191"/>
        <v>0.2268</v>
      </c>
      <c r="Y68" s="140">
        <f t="shared" si="191"/>
        <v>0.2455</v>
      </c>
      <c r="Z68" s="114">
        <f t="shared" si="191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192">SUM(AK52, -AK58)</f>
        <v>0.23170000000000002</v>
      </c>
      <c r="AL68" s="87">
        <f t="shared" si="192"/>
        <v>0.2545</v>
      </c>
      <c r="AM68" s="144">
        <f t="shared" si="192"/>
        <v>0.29559999999999997</v>
      </c>
      <c r="AN68" s="138">
        <f t="shared" si="192"/>
        <v>0.29559999999999997</v>
      </c>
      <c r="AO68" s="110">
        <f t="shared" si="192"/>
        <v>0.30189999999999995</v>
      </c>
      <c r="AP68" s="170">
        <f t="shared" si="192"/>
        <v>0.27779999999999999</v>
      </c>
      <c r="AQ68" s="138">
        <f t="shared" si="192"/>
        <v>0.28659999999999997</v>
      </c>
      <c r="AR68" s="110">
        <f t="shared" si="192"/>
        <v>0.28660000000000002</v>
      </c>
      <c r="AS68" s="170">
        <f t="shared" si="192"/>
        <v>0.28949999999999998</v>
      </c>
      <c r="AT68" s="219">
        <f t="shared" si="192"/>
        <v>0.26090000000000002</v>
      </c>
      <c r="AU68" s="87">
        <f t="shared" si="192"/>
        <v>0.25990000000000002</v>
      </c>
      <c r="AV68" s="145">
        <f t="shared" si="192"/>
        <v>0.29270000000000002</v>
      </c>
      <c r="AW68" s="140">
        <f t="shared" si="192"/>
        <v>0.3024</v>
      </c>
      <c r="AX68" s="114">
        <f t="shared" si="192"/>
        <v>0.31730000000000003</v>
      </c>
      <c r="AY68" s="173">
        <f t="shared" si="192"/>
        <v>0.28070000000000001</v>
      </c>
      <c r="AZ68" s="140">
        <f t="shared" si="192"/>
        <v>0.26910000000000001</v>
      </c>
      <c r="BA68" s="114">
        <f t="shared" si="192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193">SUM(BD52, -BD58)</f>
        <v>0.30430000000000001</v>
      </c>
      <c r="BE68" s="173">
        <f t="shared" si="193"/>
        <v>0.3382</v>
      </c>
      <c r="BF68" s="140">
        <f t="shared" si="193"/>
        <v>0.32930000000000004</v>
      </c>
      <c r="BG68" s="114">
        <f t="shared" si="193"/>
        <v>0.31999999999999995</v>
      </c>
      <c r="BH68" s="173">
        <f t="shared" si="193"/>
        <v>0.30209999999999998</v>
      </c>
      <c r="BI68" s="140">
        <f t="shared" si="193"/>
        <v>0.30149999999999999</v>
      </c>
      <c r="BJ68" s="109">
        <f>SUM(BJ51, -BJ57)</f>
        <v>0.32200000000000001</v>
      </c>
      <c r="BK68" s="173">
        <f t="shared" ref="BK68:BQ68" si="194">SUM(BK52, -BK58)</f>
        <v>0.32019999999999998</v>
      </c>
      <c r="BL68" s="140">
        <f t="shared" si="194"/>
        <v>0.34360000000000002</v>
      </c>
      <c r="BM68" s="114">
        <f t="shared" si="194"/>
        <v>0.36709999999999998</v>
      </c>
      <c r="BN68" s="173">
        <f t="shared" si="194"/>
        <v>0.37239999999999995</v>
      </c>
      <c r="BO68" s="114">
        <f t="shared" si="194"/>
        <v>0.38129999999999997</v>
      </c>
      <c r="BP68" s="114">
        <f t="shared" si="194"/>
        <v>0.38109999999999999</v>
      </c>
      <c r="BQ68" s="110">
        <f t="shared" si="194"/>
        <v>0.39739999999999998</v>
      </c>
      <c r="BS68" s="140">
        <f t="shared" ref="BS68:CK68" si="195">SUM(BS52, -BS58)</f>
        <v>0.37659999999999999</v>
      </c>
      <c r="BT68" s="110">
        <f t="shared" si="195"/>
        <v>0.371</v>
      </c>
      <c r="BU68" s="170">
        <f t="shared" si="195"/>
        <v>0.37480000000000002</v>
      </c>
      <c r="BV68" s="140">
        <f t="shared" si="195"/>
        <v>0.37819999999999998</v>
      </c>
      <c r="BW68" s="114">
        <f t="shared" si="195"/>
        <v>0.37370000000000003</v>
      </c>
      <c r="BX68" s="170">
        <f t="shared" si="195"/>
        <v>0.372</v>
      </c>
      <c r="BY68" s="219">
        <f t="shared" si="195"/>
        <v>0.41650000000000004</v>
      </c>
      <c r="BZ68" s="87">
        <f t="shared" si="195"/>
        <v>0.42730000000000001</v>
      </c>
      <c r="CA68" s="144">
        <f t="shared" si="195"/>
        <v>0.3987</v>
      </c>
      <c r="CB68" s="140">
        <f t="shared" si="195"/>
        <v>0.33439999999999998</v>
      </c>
      <c r="CC68" s="114">
        <f t="shared" si="195"/>
        <v>0.34109999999999996</v>
      </c>
      <c r="CD68" s="173">
        <f t="shared" si="195"/>
        <v>0.34699999999999998</v>
      </c>
      <c r="CE68" s="140">
        <f t="shared" si="195"/>
        <v>0.34620000000000001</v>
      </c>
      <c r="CF68" s="114">
        <f t="shared" si="195"/>
        <v>0.32150000000000001</v>
      </c>
      <c r="CG68" s="173">
        <f t="shared" si="195"/>
        <v>0.35730000000000001</v>
      </c>
      <c r="CH68" s="140">
        <f t="shared" si="195"/>
        <v>0.34920000000000001</v>
      </c>
      <c r="CI68" s="114">
        <f t="shared" si="195"/>
        <v>0.35310000000000002</v>
      </c>
      <c r="CJ68" s="173">
        <f t="shared" si="195"/>
        <v>0.33829999999999999</v>
      </c>
      <c r="CK68" s="140">
        <f t="shared" si="195"/>
        <v>0.32700000000000001</v>
      </c>
      <c r="CL68" s="114">
        <f t="shared" ref="CL68:CR68" si="196">SUM(CL52, -CL58)</f>
        <v>0.34289999999999998</v>
      </c>
      <c r="CM68" s="173">
        <f t="shared" si="196"/>
        <v>0.31979999999999997</v>
      </c>
      <c r="CN68" s="140">
        <f t="shared" si="196"/>
        <v>0.32979999999999998</v>
      </c>
      <c r="CO68" s="114">
        <f t="shared" si="196"/>
        <v>0.35650000000000004</v>
      </c>
      <c r="CP68" s="173">
        <f t="shared" si="196"/>
        <v>0.36570000000000003</v>
      </c>
      <c r="CQ68" s="140">
        <f t="shared" si="196"/>
        <v>0.38119999999999998</v>
      </c>
      <c r="CR68" s="114">
        <f t="shared" si="196"/>
        <v>0.37290000000000001</v>
      </c>
      <c r="CS68" s="173">
        <f>SUM(CS51, -CS57)</f>
        <v>0.36199999999999999</v>
      </c>
      <c r="CT68" s="147">
        <f t="shared" ref="CT68:DN68" si="197">SUM(CT52, -CT58)</f>
        <v>0.37779999999999997</v>
      </c>
      <c r="CU68" s="109">
        <f t="shared" si="197"/>
        <v>0.37570000000000003</v>
      </c>
      <c r="CV68" s="169">
        <f t="shared" si="197"/>
        <v>0.35199999999999998</v>
      </c>
      <c r="CW68" s="147">
        <f t="shared" si="197"/>
        <v>0.3402</v>
      </c>
      <c r="CX68" s="109">
        <f t="shared" si="197"/>
        <v>0.38439999999999996</v>
      </c>
      <c r="CY68" s="169">
        <f t="shared" si="197"/>
        <v>0.3821</v>
      </c>
      <c r="CZ68" s="147">
        <f t="shared" si="197"/>
        <v>0.37609999999999999</v>
      </c>
      <c r="DA68" s="109">
        <f t="shared" si="197"/>
        <v>0.37839999999999996</v>
      </c>
      <c r="DB68" s="173">
        <f t="shared" si="197"/>
        <v>0.37219999999999998</v>
      </c>
      <c r="DC68" s="140">
        <f t="shared" si="197"/>
        <v>0.37109999999999999</v>
      </c>
      <c r="DD68" s="114">
        <f t="shared" si="197"/>
        <v>0.38900000000000001</v>
      </c>
      <c r="DE68" s="173">
        <f t="shared" si="197"/>
        <v>0.40539999999999998</v>
      </c>
      <c r="DF68" s="140">
        <f t="shared" si="197"/>
        <v>0.42230000000000001</v>
      </c>
      <c r="DG68" s="114">
        <f t="shared" si="197"/>
        <v>0.4173</v>
      </c>
      <c r="DH68" s="173">
        <f t="shared" si="197"/>
        <v>0.42520000000000002</v>
      </c>
      <c r="DI68" s="140">
        <f t="shared" si="197"/>
        <v>0.42180000000000001</v>
      </c>
      <c r="DJ68" s="114">
        <f t="shared" si="197"/>
        <v>0.4279</v>
      </c>
      <c r="DK68" s="173">
        <f t="shared" si="197"/>
        <v>0.40039999999999998</v>
      </c>
      <c r="DL68" s="114">
        <f t="shared" si="197"/>
        <v>0.40390000000000004</v>
      </c>
      <c r="DM68" s="114">
        <f t="shared" si="197"/>
        <v>0.3957</v>
      </c>
      <c r="DN68" s="323">
        <f t="shared" si="197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198">SUM(DQ51, -DQ57)</f>
        <v>0.44079999999999997</v>
      </c>
      <c r="DR68" s="147">
        <f t="shared" si="198"/>
        <v>0.45929999999999999</v>
      </c>
      <c r="DS68" s="109">
        <f t="shared" si="198"/>
        <v>0.49309999999999998</v>
      </c>
      <c r="DT68" s="169">
        <f t="shared" si="198"/>
        <v>0.50080000000000002</v>
      </c>
      <c r="DU68" s="147">
        <f t="shared" si="198"/>
        <v>0.49399999999999999</v>
      </c>
      <c r="DV68" s="109">
        <f t="shared" si="198"/>
        <v>0.5464</v>
      </c>
      <c r="DW68" s="169">
        <f t="shared" si="198"/>
        <v>0.56799999999999995</v>
      </c>
      <c r="DX68" s="109">
        <f t="shared" si="198"/>
        <v>0.53810000000000002</v>
      </c>
      <c r="DY68" s="114">
        <f t="shared" si="198"/>
        <v>0.52139999999999997</v>
      </c>
      <c r="DZ68" s="114">
        <f t="shared" si="198"/>
        <v>0.53939999999999999</v>
      </c>
      <c r="EA68" s="6">
        <f t="shared" si="198"/>
        <v>0</v>
      </c>
      <c r="EB68" s="6">
        <f t="shared" si="198"/>
        <v>0</v>
      </c>
      <c r="EC68" s="6">
        <f t="shared" si="198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199">SUM(EK51, -EK57)</f>
        <v>0.53959999999999997</v>
      </c>
      <c r="EL68" s="114">
        <f t="shared" si="199"/>
        <v>0.53439999999999999</v>
      </c>
      <c r="EM68" s="173">
        <f t="shared" si="199"/>
        <v>0.51929999999999998</v>
      </c>
      <c r="EN68" s="140">
        <f t="shared" si="199"/>
        <v>0.55420000000000003</v>
      </c>
      <c r="EO68" s="114">
        <f t="shared" si="199"/>
        <v>0.53920000000000001</v>
      </c>
      <c r="EP68" s="173">
        <f t="shared" si="199"/>
        <v>0.50639999999999996</v>
      </c>
      <c r="EQ68" s="140">
        <f t="shared" si="199"/>
        <v>0.51200000000000001</v>
      </c>
      <c r="ER68" s="114">
        <f t="shared" si="199"/>
        <v>0.49129999999999996</v>
      </c>
      <c r="ES68" s="173">
        <f t="shared" si="199"/>
        <v>0.55149999999999999</v>
      </c>
      <c r="ET68" s="140">
        <f t="shared" si="199"/>
        <v>0.53849999999999998</v>
      </c>
      <c r="EU68" s="114">
        <f t="shared" si="199"/>
        <v>0.5353</v>
      </c>
      <c r="EV68" s="173">
        <f t="shared" si="199"/>
        <v>0.55289999999999995</v>
      </c>
      <c r="EW68" s="140">
        <f t="shared" si="199"/>
        <v>0.54709999999999992</v>
      </c>
      <c r="EX68" s="109">
        <f t="shared" si="199"/>
        <v>0.53580000000000005</v>
      </c>
      <c r="EY68" s="169">
        <f t="shared" ref="EY68:FK68" si="200">SUM(EY51, -EY57)</f>
        <v>0.49740000000000001</v>
      </c>
      <c r="EZ68" s="147">
        <f t="shared" si="200"/>
        <v>0.46350000000000002</v>
      </c>
      <c r="FA68" s="109">
        <f t="shared" si="200"/>
        <v>0.45340000000000003</v>
      </c>
      <c r="FB68" s="169">
        <f t="shared" si="200"/>
        <v>0.43049999999999999</v>
      </c>
      <c r="FC68" s="413">
        <f t="shared" si="200"/>
        <v>0.41459999999999997</v>
      </c>
      <c r="FD68" s="370">
        <f t="shared" si="200"/>
        <v>0.42659999999999998</v>
      </c>
      <c r="FE68" s="414">
        <f t="shared" si="200"/>
        <v>0.51949999999999996</v>
      </c>
      <c r="FF68" s="147">
        <f t="shared" si="200"/>
        <v>0.56230000000000002</v>
      </c>
      <c r="FG68" s="109">
        <f t="shared" si="200"/>
        <v>0.45320000000000005</v>
      </c>
      <c r="FH68" s="169">
        <f t="shared" si="200"/>
        <v>0.4793</v>
      </c>
      <c r="FI68" s="147">
        <f t="shared" si="200"/>
        <v>0.48919999999999997</v>
      </c>
      <c r="FJ68" s="109">
        <f t="shared" si="200"/>
        <v>0.53710000000000002</v>
      </c>
      <c r="FK68" s="169">
        <f t="shared" si="200"/>
        <v>0.63319999999999999</v>
      </c>
      <c r="FL68" s="140">
        <f t="shared" ref="FL68:FQ68" si="201">SUM(FL51, -FL57)</f>
        <v>0.61640000000000006</v>
      </c>
      <c r="FM68" s="114">
        <f t="shared" si="201"/>
        <v>0.59840000000000004</v>
      </c>
      <c r="FN68" s="173">
        <f t="shared" si="201"/>
        <v>0.58979999999999999</v>
      </c>
      <c r="FO68" s="140">
        <f t="shared" si="201"/>
        <v>0.58499999999999996</v>
      </c>
      <c r="FP68" s="114">
        <f t="shared" si="201"/>
        <v>0.60450000000000004</v>
      </c>
      <c r="FQ68" s="173">
        <f t="shared" si="201"/>
        <v>0.60589999999999999</v>
      </c>
      <c r="FR68" s="140">
        <f t="shared" ref="FR68:GE68" si="202">SUM(FR51, -FR57)</f>
        <v>0.60440000000000005</v>
      </c>
      <c r="FS68" s="114">
        <f t="shared" si="202"/>
        <v>0.58129999999999993</v>
      </c>
      <c r="FT68" s="173">
        <f t="shared" si="202"/>
        <v>0.57499999999999996</v>
      </c>
      <c r="FU68" s="140">
        <f t="shared" si="202"/>
        <v>0.58199999999999996</v>
      </c>
      <c r="FV68" s="114">
        <f t="shared" si="202"/>
        <v>0.58099999999999996</v>
      </c>
      <c r="FW68" s="173">
        <f t="shared" si="202"/>
        <v>0.56720000000000004</v>
      </c>
      <c r="FX68" s="140">
        <f t="shared" si="202"/>
        <v>0.56420000000000003</v>
      </c>
      <c r="FY68" s="114">
        <f t="shared" si="202"/>
        <v>0.53859999999999997</v>
      </c>
      <c r="FZ68" s="173">
        <f t="shared" si="202"/>
        <v>0.46939999999999998</v>
      </c>
      <c r="GA68" s="140">
        <f t="shared" si="202"/>
        <v>0.47499999999999998</v>
      </c>
      <c r="GB68" s="114">
        <f t="shared" si="202"/>
        <v>0.43679999999999997</v>
      </c>
      <c r="GC68" s="173">
        <f t="shared" si="202"/>
        <v>0.41699999999999998</v>
      </c>
      <c r="GD68" s="140">
        <f t="shared" si="202"/>
        <v>0.44890000000000002</v>
      </c>
      <c r="GE68" s="114">
        <f t="shared" si="202"/>
        <v>0.46040000000000003</v>
      </c>
      <c r="GF68" s="169">
        <f t="shared" ref="GF68:GO68" si="203">SUM(GF51, -GF57)</f>
        <v>0.4778</v>
      </c>
      <c r="GG68" s="223">
        <f t="shared" si="203"/>
        <v>0.45589999999999997</v>
      </c>
      <c r="GH68" s="88">
        <f t="shared" si="203"/>
        <v>0.47709999999999997</v>
      </c>
      <c r="GI68" s="139">
        <f t="shared" si="203"/>
        <v>0.47989999999999999</v>
      </c>
      <c r="GJ68" s="140">
        <f t="shared" si="203"/>
        <v>0.48719999999999997</v>
      </c>
      <c r="GK68" s="114">
        <f t="shared" si="203"/>
        <v>0.5121</v>
      </c>
      <c r="GL68" s="173">
        <f t="shared" si="203"/>
        <v>0.50890000000000002</v>
      </c>
      <c r="GM68" s="140">
        <f t="shared" si="203"/>
        <v>0.51190000000000002</v>
      </c>
      <c r="GN68" s="114">
        <f t="shared" si="203"/>
        <v>0.51229999999999998</v>
      </c>
      <c r="GO68" s="173">
        <f t="shared" si="203"/>
        <v>0.51780000000000004</v>
      </c>
      <c r="GP68" s="147">
        <f t="shared" ref="GP68:GU68" si="204">SUM(GP51, -GP57)</f>
        <v>0.50550000000000006</v>
      </c>
      <c r="GQ68" s="109">
        <f t="shared" si="204"/>
        <v>0.47660000000000002</v>
      </c>
      <c r="GR68" s="173">
        <f t="shared" si="204"/>
        <v>0.44069999999999998</v>
      </c>
      <c r="GS68" s="114">
        <f t="shared" si="204"/>
        <v>0.47020000000000001</v>
      </c>
      <c r="GT68" s="114">
        <f t="shared" si="204"/>
        <v>0.48019999999999996</v>
      </c>
      <c r="GU68" s="114">
        <f t="shared" si="204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05">SUM(HC51, -HC57)</f>
        <v>0.45860000000000001</v>
      </c>
      <c r="HD68" s="114">
        <f t="shared" si="205"/>
        <v>0.47220000000000001</v>
      </c>
      <c r="HE68" s="173">
        <f t="shared" si="205"/>
        <v>0.51080000000000003</v>
      </c>
      <c r="HF68" s="140">
        <f t="shared" si="205"/>
        <v>0.48199999999999998</v>
      </c>
      <c r="HG68" s="114">
        <f t="shared" si="205"/>
        <v>0.47839999999999999</v>
      </c>
      <c r="HH68" s="173">
        <f t="shared" si="205"/>
        <v>0.52710000000000001</v>
      </c>
      <c r="HI68" s="140">
        <f t="shared" si="205"/>
        <v>0.54980000000000007</v>
      </c>
      <c r="HJ68" s="114">
        <f t="shared" si="205"/>
        <v>0.53309999999999991</v>
      </c>
      <c r="HK68" s="173">
        <f t="shared" si="205"/>
        <v>0.5423</v>
      </c>
      <c r="HL68" s="140">
        <f t="shared" si="205"/>
        <v>0.55840000000000001</v>
      </c>
      <c r="HM68" s="114">
        <f t="shared" ref="HM68:HY68" si="206">SUM(HM51, -HM57)</f>
        <v>0.53680000000000005</v>
      </c>
      <c r="HN68" s="173">
        <f t="shared" si="206"/>
        <v>0.50669999999999993</v>
      </c>
      <c r="HO68" s="140">
        <f t="shared" si="206"/>
        <v>0.52200000000000002</v>
      </c>
      <c r="HP68" s="114">
        <f t="shared" si="206"/>
        <v>0.50880000000000003</v>
      </c>
      <c r="HQ68" s="173">
        <f t="shared" si="206"/>
        <v>0.48370000000000002</v>
      </c>
      <c r="HR68" s="140">
        <f t="shared" si="206"/>
        <v>0.49070000000000003</v>
      </c>
      <c r="HS68" s="114">
        <f t="shared" si="206"/>
        <v>0.48729999999999996</v>
      </c>
      <c r="HT68" s="173">
        <f t="shared" si="206"/>
        <v>0.4914</v>
      </c>
      <c r="HU68" s="140">
        <f t="shared" si="206"/>
        <v>0.50880000000000003</v>
      </c>
      <c r="HV68" s="114">
        <f t="shared" si="206"/>
        <v>0.50790000000000002</v>
      </c>
      <c r="HW68" s="173">
        <f t="shared" si="206"/>
        <v>0.49459999999999998</v>
      </c>
      <c r="HX68" s="140">
        <f t="shared" si="206"/>
        <v>0.51190000000000002</v>
      </c>
      <c r="HY68" s="114">
        <f t="shared" si="206"/>
        <v>0.52490000000000003</v>
      </c>
      <c r="HZ68" s="169">
        <f t="shared" ref="HZ68:IF68" si="207">SUM(HZ51, -HZ57)</f>
        <v>0.52269999999999994</v>
      </c>
      <c r="IA68" s="147">
        <f t="shared" si="207"/>
        <v>0.53179999999999994</v>
      </c>
      <c r="IB68" s="109">
        <f t="shared" si="207"/>
        <v>0.5343</v>
      </c>
      <c r="IC68" s="173">
        <f t="shared" si="207"/>
        <v>0.5302</v>
      </c>
      <c r="ID68" s="217">
        <f t="shared" si="207"/>
        <v>0.53069999999999995</v>
      </c>
      <c r="IE68" s="15">
        <f t="shared" si="207"/>
        <v>0.53749999999999998</v>
      </c>
      <c r="IF68" s="173">
        <f t="shared" si="207"/>
        <v>0.53679999999999994</v>
      </c>
      <c r="IG68" s="217">
        <f t="shared" ref="IG68:IM68" si="208">SUM(IG51, -IG57)</f>
        <v>0.53939999999999999</v>
      </c>
      <c r="IH68" s="15">
        <f t="shared" si="208"/>
        <v>0.56410000000000005</v>
      </c>
      <c r="II68" s="173">
        <f t="shared" si="208"/>
        <v>0.5696</v>
      </c>
      <c r="IJ68" s="217">
        <f t="shared" si="208"/>
        <v>0.56529999999999991</v>
      </c>
      <c r="IK68" s="15">
        <f t="shared" si="208"/>
        <v>0.58040000000000003</v>
      </c>
      <c r="IL68" s="145">
        <f t="shared" si="208"/>
        <v>0.56980000000000008</v>
      </c>
      <c r="IM68" s="140">
        <f t="shared" si="208"/>
        <v>0.57469999999999999</v>
      </c>
      <c r="IN68" s="109">
        <f t="shared" ref="IN68:IT68" si="209">SUM(IN51, -IN57)</f>
        <v>0.58489999999999998</v>
      </c>
      <c r="IO68" s="169">
        <f t="shared" si="209"/>
        <v>0.58089999999999997</v>
      </c>
      <c r="IP68" s="147">
        <f t="shared" si="209"/>
        <v>0.57780000000000009</v>
      </c>
      <c r="IQ68" s="109">
        <f t="shared" si="209"/>
        <v>0.55940000000000001</v>
      </c>
      <c r="IR68" s="169">
        <f t="shared" si="209"/>
        <v>0.54499999999999993</v>
      </c>
      <c r="IS68" s="223">
        <f t="shared" si="209"/>
        <v>0.55089999999999995</v>
      </c>
      <c r="IT68" s="88">
        <f t="shared" si="209"/>
        <v>0.55659999999999998</v>
      </c>
      <c r="IU68" s="139">
        <f t="shared" ref="IU68:JP68" si="210">SUM(IU51, -IU57)</f>
        <v>0.54749999999999999</v>
      </c>
      <c r="IV68" s="147">
        <f t="shared" si="210"/>
        <v>0.55570000000000008</v>
      </c>
      <c r="IW68" s="109">
        <f t="shared" si="210"/>
        <v>0.5524</v>
      </c>
      <c r="IX68" s="169">
        <f t="shared" si="210"/>
        <v>0.54719999999999991</v>
      </c>
      <c r="IY68" s="147">
        <f t="shared" si="210"/>
        <v>0.54649999999999999</v>
      </c>
      <c r="IZ68" s="109">
        <f t="shared" si="210"/>
        <v>0.56200000000000006</v>
      </c>
      <c r="JA68" s="325">
        <f t="shared" si="210"/>
        <v>0.51490000000000002</v>
      </c>
      <c r="JB68" s="147">
        <f t="shared" si="210"/>
        <v>0.50280000000000002</v>
      </c>
      <c r="JC68" s="109">
        <f t="shared" si="210"/>
        <v>0.51749999999999996</v>
      </c>
      <c r="JD68" s="169">
        <f t="shared" si="210"/>
        <v>0.51490000000000002</v>
      </c>
      <c r="JE68" s="147">
        <f t="shared" si="210"/>
        <v>0.50219999999999998</v>
      </c>
      <c r="JF68" s="109">
        <f t="shared" si="210"/>
        <v>0.48109999999999997</v>
      </c>
      <c r="JG68" s="169">
        <f t="shared" si="210"/>
        <v>0.47650000000000003</v>
      </c>
      <c r="JH68" s="147">
        <f t="shared" si="210"/>
        <v>0.48949999999999999</v>
      </c>
      <c r="JI68" s="109">
        <f t="shared" si="210"/>
        <v>0.49269999999999997</v>
      </c>
      <c r="JJ68" s="169">
        <f t="shared" si="210"/>
        <v>0.4899</v>
      </c>
      <c r="JK68" s="147">
        <f t="shared" si="210"/>
        <v>0.51270000000000004</v>
      </c>
      <c r="JL68" s="109">
        <f t="shared" si="210"/>
        <v>0.51359999999999995</v>
      </c>
      <c r="JM68" s="169">
        <f t="shared" si="210"/>
        <v>0.51119999999999999</v>
      </c>
      <c r="JN68" s="109">
        <f t="shared" si="210"/>
        <v>0.49729999999999996</v>
      </c>
      <c r="JO68" s="109">
        <f t="shared" si="210"/>
        <v>0.53139999999999998</v>
      </c>
      <c r="JP68" s="109">
        <f t="shared" si="210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11">SUM(JU51, -JU57)</f>
        <v>0.57650000000000001</v>
      </c>
      <c r="JV68" s="109">
        <f t="shared" si="211"/>
        <v>0.57850000000000001</v>
      </c>
      <c r="JW68" s="169">
        <f t="shared" si="211"/>
        <v>0.57240000000000002</v>
      </c>
      <c r="JX68" s="147">
        <f t="shared" si="211"/>
        <v>0.58940000000000003</v>
      </c>
      <c r="JY68" s="109">
        <f t="shared" si="211"/>
        <v>0.58089999999999997</v>
      </c>
      <c r="JZ68" s="169">
        <f t="shared" si="211"/>
        <v>0.57240000000000002</v>
      </c>
      <c r="KA68" s="147">
        <f t="shared" si="211"/>
        <v>0.57040000000000002</v>
      </c>
      <c r="KB68" s="109">
        <f t="shared" si="211"/>
        <v>0.55879999999999996</v>
      </c>
      <c r="KC68" s="169">
        <f t="shared" si="211"/>
        <v>0.63029999999999997</v>
      </c>
      <c r="KD68" s="147">
        <f t="shared" si="211"/>
        <v>0.57679999999999998</v>
      </c>
      <c r="KE68" s="109">
        <f t="shared" si="211"/>
        <v>0.5706</v>
      </c>
      <c r="KF68" s="169">
        <f t="shared" si="211"/>
        <v>0.57420000000000004</v>
      </c>
      <c r="KG68" s="147">
        <f t="shared" si="211"/>
        <v>0.58889999999999998</v>
      </c>
      <c r="KH68" s="109">
        <f t="shared" si="211"/>
        <v>0.55269999999999997</v>
      </c>
      <c r="KI68" s="169">
        <f t="shared" si="211"/>
        <v>0.52200000000000002</v>
      </c>
      <c r="KJ68" s="147">
        <f t="shared" si="211"/>
        <v>0.50349999999999995</v>
      </c>
      <c r="KK68" s="109">
        <f t="shared" si="211"/>
        <v>0.47229999999999994</v>
      </c>
      <c r="KL68" s="169">
        <f t="shared" si="211"/>
        <v>0.47170000000000001</v>
      </c>
      <c r="KM68" s="147">
        <f t="shared" si="211"/>
        <v>0.4627</v>
      </c>
      <c r="KN68" s="109">
        <f t="shared" si="211"/>
        <v>0.44400000000000001</v>
      </c>
      <c r="KO68" s="169">
        <f t="shared" si="211"/>
        <v>0.4476</v>
      </c>
      <c r="KP68" s="147">
        <f t="shared" si="211"/>
        <v>0.44640000000000002</v>
      </c>
      <c r="KQ68" s="109">
        <f t="shared" si="211"/>
        <v>0.4536</v>
      </c>
      <c r="KR68" s="169">
        <f t="shared" si="211"/>
        <v>0.46229999999999993</v>
      </c>
      <c r="KS68" s="147">
        <f t="shared" si="211"/>
        <v>0.45960000000000001</v>
      </c>
      <c r="KT68" s="114">
        <f t="shared" ref="KT68:LF68" si="212">SUM(KT51, -KT57)</f>
        <v>0.45740000000000003</v>
      </c>
      <c r="KU68" s="173">
        <f t="shared" si="212"/>
        <v>0.4335</v>
      </c>
      <c r="KV68" s="140">
        <f t="shared" si="212"/>
        <v>0.41259999999999997</v>
      </c>
      <c r="KW68" s="114">
        <f t="shared" si="212"/>
        <v>0.41979999999999995</v>
      </c>
      <c r="KX68" s="173">
        <f t="shared" si="212"/>
        <v>0.39500000000000002</v>
      </c>
      <c r="KY68" s="140">
        <f t="shared" si="212"/>
        <v>0.40950000000000003</v>
      </c>
      <c r="KZ68" s="114">
        <f t="shared" si="212"/>
        <v>0.41399999999999998</v>
      </c>
      <c r="LA68" s="173">
        <f t="shared" si="212"/>
        <v>0.37419999999999998</v>
      </c>
      <c r="LB68" s="140">
        <f t="shared" si="212"/>
        <v>0.38219999999999998</v>
      </c>
      <c r="LC68" s="114">
        <f t="shared" si="212"/>
        <v>0.34189999999999998</v>
      </c>
      <c r="LD68" s="173">
        <f t="shared" si="212"/>
        <v>0.37509999999999999</v>
      </c>
      <c r="LE68" s="140">
        <f t="shared" si="212"/>
        <v>0.36270000000000002</v>
      </c>
      <c r="LF68" s="114">
        <f t="shared" si="212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13">SUM(LI51, -LI57)</f>
        <v>0.34360000000000002</v>
      </c>
      <c r="LJ68" s="173">
        <f t="shared" si="213"/>
        <v>0.33650000000000002</v>
      </c>
      <c r="LK68" s="140">
        <f t="shared" si="213"/>
        <v>0.36030000000000001</v>
      </c>
      <c r="LL68" s="114">
        <f t="shared" si="213"/>
        <v>0.35550000000000004</v>
      </c>
      <c r="LM68" s="173">
        <f t="shared" si="213"/>
        <v>0.35509999999999997</v>
      </c>
      <c r="LN68" s="140">
        <f t="shared" si="213"/>
        <v>0.35589999999999999</v>
      </c>
      <c r="LO68" s="114">
        <f>SUM(LO52, -LO58)</f>
        <v>0.33189999999999997</v>
      </c>
      <c r="LP68" s="173">
        <f t="shared" ref="LP68:LU68" si="214">SUM(LP51, -LP57)</f>
        <v>0.34179999999999999</v>
      </c>
      <c r="LQ68" s="140">
        <f t="shared" si="214"/>
        <v>0.3226</v>
      </c>
      <c r="LR68" s="114">
        <f t="shared" si="214"/>
        <v>0.33609999999999995</v>
      </c>
      <c r="LS68" s="173">
        <f t="shared" si="214"/>
        <v>0.31469999999999998</v>
      </c>
      <c r="LT68" s="140">
        <f t="shared" si="214"/>
        <v>0.32330000000000003</v>
      </c>
      <c r="LU68" s="114">
        <f t="shared" si="214"/>
        <v>0.30080000000000001</v>
      </c>
      <c r="LV68" s="173">
        <f t="shared" ref="LV68" si="215">SUM(LV51, -LV57)</f>
        <v>0.31169999999999998</v>
      </c>
      <c r="LW68" s="140">
        <f t="shared" ref="LW68" si="216">SUM(LW51, -LW57)</f>
        <v>0.32779999999999998</v>
      </c>
      <c r="LX68" s="114">
        <f t="shared" ref="LX68" si="217">SUM(LX51, -LX57)</f>
        <v>0.30509999999999998</v>
      </c>
      <c r="LY68" s="173">
        <f t="shared" ref="LY68" si="218">SUM(LY51, -LY57)</f>
        <v>0.30059999999999998</v>
      </c>
      <c r="LZ68" s="140">
        <f t="shared" ref="LZ68" si="219">SUM(LZ51, -LZ57)</f>
        <v>0.29759999999999998</v>
      </c>
      <c r="MA68" s="114">
        <f t="shared" ref="MA68" si="220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14">
        <f>SUM(MM51, -MM57)</f>
        <v>0.28170000000000001</v>
      </c>
      <c r="MN68" s="114">
        <f>SUM(MN51, -MN57)</f>
        <v>0.2457</v>
      </c>
      <c r="MO68" s="114">
        <f>SUM(MO51, -MO57)</f>
        <v>0.23449999999999999</v>
      </c>
      <c r="MP68" s="6">
        <f>SUM(MP51, -MP57,)</f>
        <v>0</v>
      </c>
      <c r="MQ68" s="6">
        <f>SUM(MQ55, -MQ58)</f>
        <v>0</v>
      </c>
      <c r="MR68" s="6">
        <f>SUM(MR51, -MR57)</f>
        <v>0</v>
      </c>
      <c r="MS68" s="6">
        <f>SUM(MS51, -MS57,)</f>
        <v>0</v>
      </c>
      <c r="MT68" s="6">
        <f>SUM(MT55, -MT58)</f>
        <v>0</v>
      </c>
      <c r="MU68" s="6">
        <f>SUM(MU51, -MU57)</f>
        <v>0</v>
      </c>
      <c r="MV68" s="6">
        <f>SUM(MV51, -MV57,)</f>
        <v>0</v>
      </c>
      <c r="MW68" s="6">
        <f>SUM(MW55, -MW58)</f>
        <v>0</v>
      </c>
      <c r="MX68" s="6">
        <f>SUM(MX51, -MX57)</f>
        <v>0</v>
      </c>
      <c r="MY68" s="6">
        <f>SUM(MY51, -MY57,)</f>
        <v>0</v>
      </c>
      <c r="MZ68" s="6">
        <f>SUM(MZ55,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13" t="s">
        <v>38</v>
      </c>
      <c r="MN69" s="113" t="s">
        <v>38</v>
      </c>
      <c r="MO69" s="116" t="s">
        <v>45</v>
      </c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21">SUM(L51, -L56)</f>
        <v>0.16260000000000002</v>
      </c>
      <c r="M70" s="140">
        <f t="shared" si="221"/>
        <v>0.1641</v>
      </c>
      <c r="N70" s="114">
        <f t="shared" si="221"/>
        <v>0.16570000000000001</v>
      </c>
      <c r="O70" s="173">
        <f t="shared" si="221"/>
        <v>0.1774</v>
      </c>
      <c r="P70" s="140">
        <f t="shared" si="221"/>
        <v>0.20530000000000001</v>
      </c>
      <c r="Q70" s="114">
        <f t="shared" si="221"/>
        <v>0.19670000000000001</v>
      </c>
      <c r="R70" s="173">
        <f t="shared" si="221"/>
        <v>0.21190000000000001</v>
      </c>
      <c r="S70" s="217">
        <f t="shared" si="221"/>
        <v>0.23110000000000003</v>
      </c>
      <c r="T70" s="90">
        <f t="shared" si="221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22">SUM(AS53, -AS58)</f>
        <v>0.248</v>
      </c>
      <c r="AT70" s="217">
        <f t="shared" si="222"/>
        <v>0.23809999999999998</v>
      </c>
      <c r="AU70" s="15">
        <f t="shared" si="222"/>
        <v>0.25509999999999999</v>
      </c>
      <c r="AV70" s="144">
        <f t="shared" si="222"/>
        <v>0.249</v>
      </c>
      <c r="AW70" s="138">
        <f t="shared" si="222"/>
        <v>0.26829999999999998</v>
      </c>
      <c r="AX70" s="110">
        <f t="shared" si="222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23">SUM(BD51, -BD57)</f>
        <v>0.30359999999999998</v>
      </c>
      <c r="BE70" s="169">
        <f t="shared" si="223"/>
        <v>0.33729999999999999</v>
      </c>
      <c r="BF70" s="147">
        <f t="shared" si="223"/>
        <v>0.31259999999999999</v>
      </c>
      <c r="BG70" s="109">
        <f t="shared" si="223"/>
        <v>0.3034</v>
      </c>
      <c r="BH70" s="169">
        <f t="shared" si="223"/>
        <v>0.30179999999999996</v>
      </c>
      <c r="BI70" s="147">
        <f t="shared" si="223"/>
        <v>0.28360000000000002</v>
      </c>
      <c r="BJ70" s="114">
        <f>SUM(BJ52, -BJ58)</f>
        <v>0.31879999999999997</v>
      </c>
      <c r="BK70" s="170">
        <f t="shared" ref="BK70:BQ70" si="224">SUM(BK53, -BK58)</f>
        <v>0.26200000000000001</v>
      </c>
      <c r="BL70" s="138">
        <f t="shared" si="224"/>
        <v>0.3226</v>
      </c>
      <c r="BM70" s="110">
        <f t="shared" si="224"/>
        <v>0.32889999999999997</v>
      </c>
      <c r="BN70" s="170">
        <f t="shared" si="224"/>
        <v>0.3639</v>
      </c>
      <c r="BO70" s="110">
        <f t="shared" si="224"/>
        <v>0.37929999999999997</v>
      </c>
      <c r="BP70" s="114">
        <f t="shared" si="224"/>
        <v>0.37050000000000005</v>
      </c>
      <c r="BQ70" s="114">
        <f t="shared" si="224"/>
        <v>0.37329999999999997</v>
      </c>
      <c r="BS70" s="138">
        <f t="shared" ref="BS70:CC70" si="225">SUM(BS53, -BS58)</f>
        <v>0.37</v>
      </c>
      <c r="BT70" s="109">
        <f t="shared" si="225"/>
        <v>0.34289999999999998</v>
      </c>
      <c r="BU70" s="173">
        <f t="shared" si="225"/>
        <v>0.36609999999999998</v>
      </c>
      <c r="BV70" s="138">
        <f t="shared" si="225"/>
        <v>0.37419999999999998</v>
      </c>
      <c r="BW70" s="110">
        <f t="shared" si="225"/>
        <v>0.36470000000000002</v>
      </c>
      <c r="BX70" s="173">
        <f t="shared" si="225"/>
        <v>0.36280000000000001</v>
      </c>
      <c r="BY70" s="217">
        <f t="shared" si="225"/>
        <v>0.37780000000000002</v>
      </c>
      <c r="BZ70" s="88">
        <f t="shared" si="225"/>
        <v>0.38500000000000001</v>
      </c>
      <c r="CA70" s="139">
        <f t="shared" si="225"/>
        <v>0.36849999999999999</v>
      </c>
      <c r="CB70" s="147">
        <f t="shared" si="225"/>
        <v>0.3332</v>
      </c>
      <c r="CC70" s="109">
        <f t="shared" si="225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26">SUM(CV53, -CV58)</f>
        <v>0.31340000000000001</v>
      </c>
      <c r="CW70" s="140">
        <f t="shared" si="226"/>
        <v>0.30549999999999999</v>
      </c>
      <c r="CX70" s="110">
        <f t="shared" si="226"/>
        <v>0.3342</v>
      </c>
      <c r="CY70" s="170">
        <f>SUM(CY54, -CY58)</f>
        <v>0.35319999999999996</v>
      </c>
      <c r="CZ70" s="140">
        <f t="shared" si="226"/>
        <v>0.36080000000000001</v>
      </c>
      <c r="DA70" s="114">
        <f t="shared" si="226"/>
        <v>0.36449999999999999</v>
      </c>
      <c r="DB70" s="169">
        <f t="shared" si="226"/>
        <v>0.35870000000000002</v>
      </c>
      <c r="DC70" s="147">
        <f t="shared" si="226"/>
        <v>0.34139999999999998</v>
      </c>
      <c r="DD70" s="114">
        <f t="shared" ref="DD70:DN70" si="227">SUM(DD51, -DD57)</f>
        <v>0.34640000000000004</v>
      </c>
      <c r="DE70" s="169">
        <f t="shared" si="227"/>
        <v>0.38500000000000001</v>
      </c>
      <c r="DF70" s="147">
        <f t="shared" si="227"/>
        <v>0.40039999999999998</v>
      </c>
      <c r="DG70" s="114">
        <f t="shared" si="227"/>
        <v>0.38780000000000003</v>
      </c>
      <c r="DH70" s="173">
        <f t="shared" si="227"/>
        <v>0.3962</v>
      </c>
      <c r="DI70" s="147">
        <f t="shared" si="227"/>
        <v>0.38619999999999999</v>
      </c>
      <c r="DJ70" s="109">
        <f t="shared" si="227"/>
        <v>0.40500000000000003</v>
      </c>
      <c r="DK70" s="169">
        <f t="shared" si="227"/>
        <v>0.375</v>
      </c>
      <c r="DL70" s="109">
        <f t="shared" si="227"/>
        <v>0.38150000000000001</v>
      </c>
      <c r="DM70" s="114">
        <f t="shared" si="227"/>
        <v>0.378</v>
      </c>
      <c r="DN70" s="323">
        <f t="shared" si="227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28">SUM(DQ52, -DQ58)</f>
        <v>0.41539999999999999</v>
      </c>
      <c r="DR70" s="140">
        <f t="shared" si="228"/>
        <v>0.4042</v>
      </c>
      <c r="DS70" s="114">
        <f t="shared" si="228"/>
        <v>0.39899999999999997</v>
      </c>
      <c r="DT70" s="173">
        <f t="shared" si="228"/>
        <v>0.42180000000000001</v>
      </c>
      <c r="DU70" s="140">
        <f t="shared" si="228"/>
        <v>0.41859999999999997</v>
      </c>
      <c r="DV70" s="114">
        <f t="shared" si="228"/>
        <v>0.41359999999999997</v>
      </c>
      <c r="DW70" s="173">
        <f t="shared" si="228"/>
        <v>0.44290000000000002</v>
      </c>
      <c r="DX70" s="114">
        <f t="shared" si="228"/>
        <v>0.40010000000000001</v>
      </c>
      <c r="DY70" s="114">
        <f t="shared" si="228"/>
        <v>0.39729999999999999</v>
      </c>
      <c r="DZ70" s="114">
        <f t="shared" si="228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29">SUM(EK52, -EK58)</f>
        <v>0.49580000000000002</v>
      </c>
      <c r="EL70" s="114">
        <f t="shared" si="229"/>
        <v>0.49549999999999994</v>
      </c>
      <c r="EM70" s="173">
        <f t="shared" si="229"/>
        <v>0.40469999999999995</v>
      </c>
      <c r="EN70" s="140">
        <f t="shared" si="229"/>
        <v>0.41389999999999999</v>
      </c>
      <c r="EO70" s="114">
        <f t="shared" si="229"/>
        <v>0.39730000000000004</v>
      </c>
      <c r="EP70" s="173">
        <f t="shared" si="229"/>
        <v>0.39080000000000004</v>
      </c>
      <c r="EQ70" s="140">
        <f t="shared" si="229"/>
        <v>0.38290000000000002</v>
      </c>
      <c r="ER70" s="114">
        <f t="shared" si="229"/>
        <v>0.3775</v>
      </c>
      <c r="ES70" s="173">
        <f t="shared" si="229"/>
        <v>0.36970000000000003</v>
      </c>
      <c r="ET70" s="140">
        <f t="shared" si="229"/>
        <v>0.3548</v>
      </c>
      <c r="EU70" s="114">
        <f t="shared" si="229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30">SUM(FA52, -FA58)</f>
        <v>0.3599</v>
      </c>
      <c r="FB70" s="169">
        <f t="shared" si="230"/>
        <v>0.37009999999999998</v>
      </c>
      <c r="FC70" s="413">
        <f t="shared" si="230"/>
        <v>0.37670000000000003</v>
      </c>
      <c r="FD70" s="370">
        <f t="shared" si="230"/>
        <v>0.38179999999999997</v>
      </c>
      <c r="FE70" s="414">
        <f t="shared" si="230"/>
        <v>0.42479999999999996</v>
      </c>
      <c r="FF70" s="147">
        <f t="shared" si="230"/>
        <v>0.44109999999999999</v>
      </c>
      <c r="FG70" s="109">
        <f t="shared" si="230"/>
        <v>0.42649999999999999</v>
      </c>
      <c r="FH70" s="169">
        <f t="shared" si="230"/>
        <v>0.43640000000000001</v>
      </c>
      <c r="FI70" s="147">
        <f t="shared" si="230"/>
        <v>0.41039999999999999</v>
      </c>
      <c r="FJ70" s="109">
        <f t="shared" si="230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31">SUM(FR52, -FR58)</f>
        <v>0.43690000000000001</v>
      </c>
      <c r="FS70" s="201">
        <f t="shared" si="231"/>
        <v>0.43069999999999997</v>
      </c>
      <c r="FT70" s="181">
        <f t="shared" si="231"/>
        <v>0.40890000000000004</v>
      </c>
      <c r="FU70" s="160">
        <f t="shared" si="231"/>
        <v>0.40659999999999996</v>
      </c>
      <c r="FV70" s="201">
        <f t="shared" si="231"/>
        <v>0.40600000000000003</v>
      </c>
      <c r="FW70" s="181">
        <f t="shared" si="231"/>
        <v>0.40749999999999997</v>
      </c>
      <c r="FX70" s="160">
        <f t="shared" si="231"/>
        <v>0.4007</v>
      </c>
      <c r="FY70" s="201">
        <f t="shared" si="231"/>
        <v>0.41189999999999999</v>
      </c>
      <c r="FZ70" s="181">
        <f t="shared" si="231"/>
        <v>0.3896</v>
      </c>
      <c r="GA70" s="160">
        <f t="shared" si="231"/>
        <v>0.41599999999999998</v>
      </c>
      <c r="GB70" s="201">
        <f t="shared" si="231"/>
        <v>0.39639999999999997</v>
      </c>
      <c r="GC70" s="181">
        <f t="shared" si="231"/>
        <v>0.38980000000000004</v>
      </c>
      <c r="GD70" s="160">
        <f t="shared" si="231"/>
        <v>0.40670000000000001</v>
      </c>
      <c r="GE70" s="201">
        <f t="shared" si="231"/>
        <v>0.35319999999999996</v>
      </c>
      <c r="GF70" s="173">
        <f>SUM(GF51, -GF56)</f>
        <v>0.36709999999999998</v>
      </c>
      <c r="GG70" s="223">
        <f t="shared" ref="GG70:GL70" si="232">SUM(GG52, -GG58)</f>
        <v>0.36570000000000003</v>
      </c>
      <c r="GH70" s="88">
        <f t="shared" si="232"/>
        <v>0.35509999999999997</v>
      </c>
      <c r="GI70" s="139">
        <f t="shared" si="232"/>
        <v>0.37609999999999999</v>
      </c>
      <c r="GJ70" s="160">
        <f t="shared" si="232"/>
        <v>0.37809999999999999</v>
      </c>
      <c r="GK70" s="201">
        <f t="shared" si="232"/>
        <v>0.40390000000000004</v>
      </c>
      <c r="GL70" s="181">
        <f t="shared" si="232"/>
        <v>0.41930000000000001</v>
      </c>
      <c r="GM70" s="140">
        <f t="shared" ref="GM70:GU70" si="233">SUM(GM51, -GM56)</f>
        <v>0.38280000000000003</v>
      </c>
      <c r="GN70" s="114">
        <f t="shared" si="233"/>
        <v>0.39070000000000005</v>
      </c>
      <c r="GO70" s="173">
        <f t="shared" si="233"/>
        <v>0.4052</v>
      </c>
      <c r="GP70" s="140">
        <f t="shared" si="233"/>
        <v>0.3972</v>
      </c>
      <c r="GQ70" s="114">
        <f t="shared" si="233"/>
        <v>0.37430000000000002</v>
      </c>
      <c r="GR70" s="173">
        <f t="shared" si="233"/>
        <v>0.33329999999999999</v>
      </c>
      <c r="GS70" s="114">
        <f t="shared" si="233"/>
        <v>0.3493</v>
      </c>
      <c r="GT70" s="114">
        <f t="shared" si="233"/>
        <v>0.36109999999999998</v>
      </c>
      <c r="GU70" s="114">
        <f t="shared" si="233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34">SUM(HH51, -HH56)</f>
        <v>0.40460000000000002</v>
      </c>
      <c r="HI70" s="140">
        <f t="shared" si="234"/>
        <v>0.4133</v>
      </c>
      <c r="HJ70" s="114">
        <f t="shared" si="234"/>
        <v>0.39129999999999998</v>
      </c>
      <c r="HK70" s="173">
        <f t="shared" si="234"/>
        <v>0.39790000000000003</v>
      </c>
      <c r="HL70" s="140">
        <f t="shared" si="234"/>
        <v>0.41160000000000002</v>
      </c>
      <c r="HM70" s="114">
        <f t="shared" si="234"/>
        <v>0.38970000000000005</v>
      </c>
      <c r="HN70" s="170">
        <f t="shared" ref="HN70:IF70" si="235">SUM(HN52, -HN58)</f>
        <v>0.39360000000000001</v>
      </c>
      <c r="HO70" s="138">
        <f t="shared" si="235"/>
        <v>0.40949999999999998</v>
      </c>
      <c r="HP70" s="110">
        <f t="shared" si="235"/>
        <v>0.40129999999999999</v>
      </c>
      <c r="HQ70" s="170">
        <f t="shared" si="235"/>
        <v>0.38850000000000001</v>
      </c>
      <c r="HR70" s="138">
        <f t="shared" si="235"/>
        <v>0.3649</v>
      </c>
      <c r="HS70" s="110">
        <f t="shared" si="235"/>
        <v>0.37470000000000003</v>
      </c>
      <c r="HT70" s="170">
        <f t="shared" si="235"/>
        <v>0.39940000000000003</v>
      </c>
      <c r="HU70" s="138">
        <f t="shared" si="235"/>
        <v>0.41159999999999997</v>
      </c>
      <c r="HV70" s="110">
        <f t="shared" si="235"/>
        <v>0.41010000000000002</v>
      </c>
      <c r="HW70" s="170">
        <f t="shared" si="235"/>
        <v>0.37590000000000001</v>
      </c>
      <c r="HX70" s="138">
        <f t="shared" si="235"/>
        <v>0.40400000000000003</v>
      </c>
      <c r="HY70" s="110">
        <f t="shared" si="235"/>
        <v>0.40890000000000004</v>
      </c>
      <c r="HZ70" s="170">
        <f t="shared" si="235"/>
        <v>0.43740000000000001</v>
      </c>
      <c r="IA70" s="138">
        <f t="shared" si="235"/>
        <v>0.4224</v>
      </c>
      <c r="IB70" s="110">
        <f t="shared" si="235"/>
        <v>0.42180000000000001</v>
      </c>
      <c r="IC70" s="170">
        <f t="shared" si="235"/>
        <v>0.41139999999999999</v>
      </c>
      <c r="ID70" s="219">
        <f t="shared" si="235"/>
        <v>0.4304</v>
      </c>
      <c r="IE70" s="87">
        <f t="shared" si="235"/>
        <v>0.48949999999999999</v>
      </c>
      <c r="IF70" s="170">
        <f t="shared" si="235"/>
        <v>0.49319999999999997</v>
      </c>
      <c r="IG70" s="219">
        <f t="shared" ref="IG70:IM70" si="236">SUM(IG52, -IG58)</f>
        <v>0.4844</v>
      </c>
      <c r="IH70" s="87">
        <f t="shared" si="236"/>
        <v>0.49480000000000002</v>
      </c>
      <c r="II70" s="170">
        <f t="shared" si="236"/>
        <v>0.49759999999999999</v>
      </c>
      <c r="IJ70" s="219">
        <f t="shared" si="236"/>
        <v>0.45989999999999998</v>
      </c>
      <c r="IK70" s="87">
        <f t="shared" si="236"/>
        <v>0.47359999999999997</v>
      </c>
      <c r="IL70" s="144">
        <f t="shared" si="236"/>
        <v>0.49840000000000001</v>
      </c>
      <c r="IM70" s="138">
        <f t="shared" si="236"/>
        <v>0.51880000000000004</v>
      </c>
      <c r="IN70" s="110">
        <f t="shared" ref="IN70:IT70" si="237">SUM(IN52, -IN58)</f>
        <v>0.51729999999999998</v>
      </c>
      <c r="IO70" s="170">
        <f t="shared" si="237"/>
        <v>0.51480000000000004</v>
      </c>
      <c r="IP70" s="138">
        <f t="shared" si="237"/>
        <v>0.5151</v>
      </c>
      <c r="IQ70" s="110">
        <f t="shared" si="237"/>
        <v>0.49919999999999998</v>
      </c>
      <c r="IR70" s="170">
        <f t="shared" si="237"/>
        <v>0.52249999999999996</v>
      </c>
      <c r="IS70" s="219">
        <f t="shared" si="237"/>
        <v>0.51580000000000004</v>
      </c>
      <c r="IT70" s="87">
        <f t="shared" si="237"/>
        <v>0.51329999999999998</v>
      </c>
      <c r="IU70" s="144">
        <f t="shared" ref="IU70:JQ70" si="238">SUM(IU52, -IU58)</f>
        <v>0.51580000000000004</v>
      </c>
      <c r="IV70" s="138">
        <f t="shared" si="238"/>
        <v>0.50459999999999994</v>
      </c>
      <c r="IW70" s="110">
        <f t="shared" si="238"/>
        <v>0.504</v>
      </c>
      <c r="IX70" s="170">
        <f t="shared" si="238"/>
        <v>0.50950000000000006</v>
      </c>
      <c r="IY70" s="138">
        <f t="shared" si="238"/>
        <v>0.50080000000000002</v>
      </c>
      <c r="IZ70" s="110">
        <f t="shared" si="238"/>
        <v>0.52</v>
      </c>
      <c r="JA70" s="328">
        <f t="shared" si="238"/>
        <v>0.50860000000000005</v>
      </c>
      <c r="JB70" s="138">
        <f t="shared" si="238"/>
        <v>0.43440000000000001</v>
      </c>
      <c r="JC70" s="110">
        <f t="shared" si="238"/>
        <v>0.41539999999999999</v>
      </c>
      <c r="JD70" s="170">
        <f t="shared" si="238"/>
        <v>0.41000000000000003</v>
      </c>
      <c r="JE70" s="138">
        <f t="shared" si="238"/>
        <v>0.41549999999999998</v>
      </c>
      <c r="JF70" s="110">
        <f t="shared" si="238"/>
        <v>0.41</v>
      </c>
      <c r="JG70" s="170">
        <f t="shared" si="238"/>
        <v>0.41459999999999997</v>
      </c>
      <c r="JH70" s="138">
        <f t="shared" si="238"/>
        <v>0.43059999999999998</v>
      </c>
      <c r="JI70" s="110">
        <f t="shared" si="238"/>
        <v>0.45119999999999999</v>
      </c>
      <c r="JJ70" s="170">
        <f t="shared" si="238"/>
        <v>0.44180000000000003</v>
      </c>
      <c r="JK70" s="138">
        <f t="shared" si="238"/>
        <v>0.46450000000000002</v>
      </c>
      <c r="JL70" s="110">
        <f t="shared" si="238"/>
        <v>0.45979999999999999</v>
      </c>
      <c r="JM70" s="170">
        <f t="shared" si="238"/>
        <v>0.46240000000000003</v>
      </c>
      <c r="JN70" s="110">
        <f t="shared" si="238"/>
        <v>0.43540000000000001</v>
      </c>
      <c r="JO70" s="110">
        <f t="shared" si="238"/>
        <v>0.45609999999999995</v>
      </c>
      <c r="JP70" s="110">
        <f t="shared" si="238"/>
        <v>0.45169999999999999</v>
      </c>
      <c r="JQ70" s="6">
        <f t="shared" si="238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39">SUM(KC51, -KC56)</f>
        <v>0.45910000000000001</v>
      </c>
      <c r="KD70" s="140">
        <f t="shared" si="239"/>
        <v>0.45579999999999998</v>
      </c>
      <c r="KE70" s="114">
        <f t="shared" si="239"/>
        <v>0.4541</v>
      </c>
      <c r="KF70" s="173">
        <f t="shared" si="239"/>
        <v>0.46260000000000001</v>
      </c>
      <c r="KG70" s="140">
        <f t="shared" si="239"/>
        <v>0.4723</v>
      </c>
      <c r="KH70" s="114">
        <f t="shared" si="239"/>
        <v>0.46060000000000001</v>
      </c>
      <c r="KI70" s="173">
        <f t="shared" si="239"/>
        <v>0.45899999999999996</v>
      </c>
      <c r="KJ70" s="140">
        <f t="shared" si="239"/>
        <v>0.46399999999999997</v>
      </c>
      <c r="KK70" s="114">
        <f t="shared" si="239"/>
        <v>0.43929999999999997</v>
      </c>
      <c r="KL70" s="173">
        <f t="shared" si="239"/>
        <v>0.45019999999999999</v>
      </c>
      <c r="KM70" s="140">
        <f t="shared" si="239"/>
        <v>0.45829999999999999</v>
      </c>
      <c r="KN70" s="114">
        <f t="shared" si="239"/>
        <v>0.44110000000000005</v>
      </c>
      <c r="KO70" s="173">
        <f t="shared" si="239"/>
        <v>0.43630000000000002</v>
      </c>
      <c r="KP70" s="140">
        <f t="shared" si="239"/>
        <v>0.43130000000000002</v>
      </c>
      <c r="KQ70" s="114">
        <f t="shared" si="239"/>
        <v>0.432</v>
      </c>
      <c r="KR70" s="173">
        <f t="shared" si="239"/>
        <v>0.42429999999999995</v>
      </c>
      <c r="KS70" s="140">
        <f>SUM(KS51, -KS56)</f>
        <v>0.45760000000000001</v>
      </c>
      <c r="KT70" s="109">
        <f t="shared" ref="KT70:LE70" si="240">SUM(KT51, -KT56)</f>
        <v>0.45100000000000001</v>
      </c>
      <c r="KU70" s="169">
        <f t="shared" si="240"/>
        <v>0.39100000000000001</v>
      </c>
      <c r="KV70" s="147">
        <f t="shared" si="240"/>
        <v>0.4113</v>
      </c>
      <c r="KW70" s="109">
        <f t="shared" si="240"/>
        <v>0.41799999999999998</v>
      </c>
      <c r="KX70" s="169">
        <f t="shared" si="240"/>
        <v>0.3836</v>
      </c>
      <c r="KY70" s="147">
        <f t="shared" si="240"/>
        <v>0.39250000000000002</v>
      </c>
      <c r="KZ70" s="109">
        <f t="shared" si="240"/>
        <v>0.35639999999999994</v>
      </c>
      <c r="LA70" s="169">
        <f t="shared" si="240"/>
        <v>0.34320000000000001</v>
      </c>
      <c r="LB70" s="147">
        <f t="shared" si="240"/>
        <v>0.33340000000000003</v>
      </c>
      <c r="LC70" s="109">
        <f t="shared" si="240"/>
        <v>0.32689999999999997</v>
      </c>
      <c r="LD70" s="169">
        <f t="shared" si="240"/>
        <v>0.33019999999999999</v>
      </c>
      <c r="LE70" s="147">
        <f t="shared" si="240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41">SUM(LI52, -LI58)</f>
        <v>0.308</v>
      </c>
      <c r="LJ70" s="173">
        <f t="shared" si="241"/>
        <v>0.31180000000000002</v>
      </c>
      <c r="LK70" s="140">
        <f t="shared" si="241"/>
        <v>0.33760000000000001</v>
      </c>
      <c r="LL70" s="114">
        <f t="shared" si="241"/>
        <v>0.33760000000000001</v>
      </c>
      <c r="LM70" s="173">
        <f t="shared" si="241"/>
        <v>0.34620000000000001</v>
      </c>
      <c r="LN70" s="140">
        <f t="shared" si="241"/>
        <v>0.34870000000000001</v>
      </c>
      <c r="LO70" s="114">
        <f>SUM(LO51, -LO57)</f>
        <v>0.3271</v>
      </c>
      <c r="LP70" s="173">
        <f t="shared" ref="LP70:LU70" si="242">SUM(LP52, -LP58)</f>
        <v>0.32090000000000002</v>
      </c>
      <c r="LQ70" s="142">
        <f t="shared" si="242"/>
        <v>0.30320000000000003</v>
      </c>
      <c r="LR70" s="112">
        <f t="shared" si="242"/>
        <v>0.29910000000000003</v>
      </c>
      <c r="LS70" s="172">
        <f t="shared" si="242"/>
        <v>0.26040000000000002</v>
      </c>
      <c r="LT70" s="142">
        <f t="shared" si="242"/>
        <v>0.25590000000000002</v>
      </c>
      <c r="LU70" s="112">
        <f t="shared" si="242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12">
        <f>SUM(MM52, -MM58)</f>
        <v>0.23559999999999998</v>
      </c>
      <c r="MN70" s="112">
        <f>SUM(MN52, -MN58)</f>
        <v>0.23119999999999999</v>
      </c>
      <c r="MO70" s="201">
        <f>SUM(MO52, -MO58)</f>
        <v>0.20200000000000001</v>
      </c>
      <c r="MP70" s="6">
        <f>SUM(MP55, -MP58)</f>
        <v>0</v>
      </c>
      <c r="MQ70" s="6">
        <f>SUM(MQ51, -MQ57)</f>
        <v>0</v>
      </c>
      <c r="MR70" s="6">
        <f>SUM(MR55, -MR58)</f>
        <v>0</v>
      </c>
      <c r="MS70" s="6">
        <f>SUM(MS55, -MS58)</f>
        <v>0</v>
      </c>
      <c r="MT70" s="6">
        <f>SUM(MT51, -MT57)</f>
        <v>0</v>
      </c>
      <c r="MU70" s="6">
        <f>SUM(MU55, -MU58)</f>
        <v>0</v>
      </c>
      <c r="MV70" s="6">
        <f>SUM(MV55, -MV58)</f>
        <v>0</v>
      </c>
      <c r="MW70" s="6">
        <f>SUM(MW51, -MW57)</f>
        <v>0</v>
      </c>
      <c r="MX70" s="6">
        <f>SUM(MX55, -MX58)</f>
        <v>0</v>
      </c>
      <c r="MY70" s="6">
        <f>SUM(MY55, -MY58)</f>
        <v>0</v>
      </c>
      <c r="MZ70" s="6">
        <f>SUM(MZ51, -MZ57)</f>
        <v>0</v>
      </c>
      <c r="NA70" s="6">
        <f>SUM(NA55,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13" t="s">
        <v>41</v>
      </c>
      <c r="MN71" s="117" t="s">
        <v>84</v>
      </c>
      <c r="MO71" s="117" t="s">
        <v>84</v>
      </c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43">SUM(L51, -L55)</f>
        <v>0.15260000000000001</v>
      </c>
      <c r="M72" s="142">
        <f t="shared" si="243"/>
        <v>0.15459999999999999</v>
      </c>
      <c r="N72" s="112">
        <f t="shared" si="243"/>
        <v>0.15390000000000001</v>
      </c>
      <c r="O72" s="172">
        <f t="shared" si="243"/>
        <v>0.1736</v>
      </c>
      <c r="P72" s="142">
        <f t="shared" si="243"/>
        <v>0.18690000000000001</v>
      </c>
      <c r="Q72" s="112">
        <f t="shared" si="243"/>
        <v>0.19530000000000003</v>
      </c>
      <c r="R72" s="173">
        <f t="shared" si="243"/>
        <v>0.20900000000000002</v>
      </c>
      <c r="S72" s="217">
        <f t="shared" si="243"/>
        <v>0.21690000000000001</v>
      </c>
      <c r="T72" s="15">
        <f t="shared" si="243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44">SUM(AZ51, -AZ56)</f>
        <v>0.24559999999999998</v>
      </c>
      <c r="BA72" s="114">
        <f t="shared" si="244"/>
        <v>0.24430000000000002</v>
      </c>
      <c r="BB72" s="169">
        <f t="shared" si="244"/>
        <v>0.26329999999999998</v>
      </c>
      <c r="BC72" s="147">
        <f t="shared" si="244"/>
        <v>0.30299999999999999</v>
      </c>
      <c r="BD72" s="114">
        <f t="shared" si="244"/>
        <v>0.29220000000000002</v>
      </c>
      <c r="BE72" s="173">
        <f t="shared" si="244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45">SUM(CP53, -CP58)</f>
        <v>0.31230000000000002</v>
      </c>
      <c r="CQ72" s="147">
        <f t="shared" si="245"/>
        <v>0.36319999999999997</v>
      </c>
      <c r="CR72" s="109">
        <f t="shared" si="245"/>
        <v>0.33150000000000002</v>
      </c>
      <c r="CS72" s="169">
        <f t="shared" si="245"/>
        <v>0.33660000000000001</v>
      </c>
      <c r="CT72" s="140">
        <f t="shared" si="245"/>
        <v>0.36480000000000001</v>
      </c>
      <c r="CU72" s="110">
        <f t="shared" si="245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46">SUM(DF52, -DF57)</f>
        <v>0.3911</v>
      </c>
      <c r="DG72" s="109">
        <f t="shared" si="246"/>
        <v>0.38300000000000001</v>
      </c>
      <c r="DH72" s="169">
        <f t="shared" si="246"/>
        <v>0.39580000000000004</v>
      </c>
      <c r="DI72" s="140">
        <f t="shared" si="246"/>
        <v>0.3836</v>
      </c>
      <c r="DJ72" s="114">
        <f t="shared" si="246"/>
        <v>0.39</v>
      </c>
      <c r="DK72" s="173">
        <f t="shared" si="246"/>
        <v>0.35570000000000002</v>
      </c>
      <c r="DL72" s="114">
        <f t="shared" si="246"/>
        <v>0.3659</v>
      </c>
      <c r="DM72" s="109">
        <f t="shared" si="246"/>
        <v>0.36159999999999998</v>
      </c>
      <c r="DN72" s="325">
        <f t="shared" si="246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47">SUM(EC57, -EC68)</f>
        <v>0</v>
      </c>
      <c r="ED72" s="6">
        <f t="shared" si="247"/>
        <v>0</v>
      </c>
      <c r="EE72" s="6">
        <f t="shared" si="247"/>
        <v>0</v>
      </c>
      <c r="EF72" s="6">
        <f t="shared" si="247"/>
        <v>0</v>
      </c>
      <c r="EG72" s="6">
        <f t="shared" si="247"/>
        <v>0</v>
      </c>
      <c r="EH72" s="6">
        <f t="shared" si="247"/>
        <v>0</v>
      </c>
      <c r="EI72" s="6">
        <f t="shared" si="247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48">SUM(FS51, -FS56)</f>
        <v>0.39199999999999996</v>
      </c>
      <c r="FT72" s="173">
        <f t="shared" si="248"/>
        <v>0.37969999999999998</v>
      </c>
      <c r="FU72" s="140">
        <f t="shared" si="248"/>
        <v>0.39229999999999998</v>
      </c>
      <c r="FV72" s="114">
        <f t="shared" si="248"/>
        <v>0.39410000000000001</v>
      </c>
      <c r="FW72" s="173">
        <f t="shared" si="248"/>
        <v>0.38779999999999998</v>
      </c>
      <c r="FX72" s="140">
        <f t="shared" si="248"/>
        <v>0.38300000000000001</v>
      </c>
      <c r="FY72" s="114">
        <f t="shared" si="248"/>
        <v>0.35949999999999999</v>
      </c>
      <c r="FZ72" s="173">
        <f t="shared" si="248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49">SUM(GM51, -GM55)</f>
        <v>0.35200000000000004</v>
      </c>
      <c r="GN72" s="114">
        <f t="shared" si="249"/>
        <v>0.37280000000000002</v>
      </c>
      <c r="GO72" s="173">
        <f t="shared" si="249"/>
        <v>0.3624</v>
      </c>
      <c r="GP72" s="140">
        <f t="shared" si="249"/>
        <v>0.3669</v>
      </c>
      <c r="GQ72" s="114">
        <f t="shared" si="249"/>
        <v>0.32110000000000005</v>
      </c>
      <c r="GR72" s="173">
        <f t="shared" si="249"/>
        <v>0.27829999999999999</v>
      </c>
      <c r="GS72" s="114">
        <f t="shared" si="249"/>
        <v>0.30430000000000001</v>
      </c>
      <c r="GT72" s="114">
        <f t="shared" si="249"/>
        <v>0.31669999999999998</v>
      </c>
      <c r="GU72" s="201">
        <f>SUM(GU52, -GU58)</f>
        <v>0.31779999999999997</v>
      </c>
      <c r="GV72" s="6">
        <f t="shared" ref="GV72:HA72" si="250">SUM(GV57, -GV68)</f>
        <v>0</v>
      </c>
      <c r="GW72" s="6">
        <f t="shared" si="250"/>
        <v>0</v>
      </c>
      <c r="GX72" s="6">
        <f t="shared" si="250"/>
        <v>0</v>
      </c>
      <c r="GY72" s="6">
        <f t="shared" si="250"/>
        <v>0</v>
      </c>
      <c r="GZ72" s="6">
        <f t="shared" si="250"/>
        <v>0</v>
      </c>
      <c r="HA72" s="6">
        <f t="shared" si="250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51">SUM(HH52, -HH58)</f>
        <v>0.34210000000000002</v>
      </c>
      <c r="HI72" s="138">
        <f t="shared" si="251"/>
        <v>0.38739999999999997</v>
      </c>
      <c r="HJ72" s="110">
        <f t="shared" si="251"/>
        <v>0.3891</v>
      </c>
      <c r="HK72" s="170">
        <f t="shared" si="251"/>
        <v>0.37960000000000005</v>
      </c>
      <c r="HL72" s="138">
        <f t="shared" si="251"/>
        <v>0.3765</v>
      </c>
      <c r="HM72" s="110">
        <f t="shared" si="251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52">SUM(HU52, -HU57)</f>
        <v>0.37239999999999995</v>
      </c>
      <c r="HV72" s="110">
        <f t="shared" si="252"/>
        <v>0.37959999999999999</v>
      </c>
      <c r="HW72" s="170">
        <f t="shared" si="252"/>
        <v>0.36199999999999999</v>
      </c>
      <c r="HX72" s="138">
        <f t="shared" si="252"/>
        <v>0.3911</v>
      </c>
      <c r="HY72" s="110">
        <f t="shared" si="252"/>
        <v>0.3947</v>
      </c>
      <c r="HZ72" s="170">
        <f t="shared" si="252"/>
        <v>0.41570000000000001</v>
      </c>
      <c r="IA72" s="138">
        <f t="shared" si="252"/>
        <v>0.41410000000000002</v>
      </c>
      <c r="IB72" s="110">
        <f t="shared" si="252"/>
        <v>0.41189999999999999</v>
      </c>
      <c r="IC72" s="170">
        <f t="shared" si="252"/>
        <v>0.39139999999999997</v>
      </c>
      <c r="ID72" s="219">
        <f t="shared" si="252"/>
        <v>0.39150000000000001</v>
      </c>
      <c r="IE72" s="87">
        <f t="shared" si="252"/>
        <v>0.42410000000000003</v>
      </c>
      <c r="IF72" s="170">
        <f t="shared" si="252"/>
        <v>0.44179999999999997</v>
      </c>
      <c r="IG72" s="219">
        <f t="shared" ref="IG72:IM72" si="253">SUM(IG52, -IG57)</f>
        <v>0.42899999999999999</v>
      </c>
      <c r="IH72" s="87">
        <f t="shared" si="253"/>
        <v>0.4486</v>
      </c>
      <c r="II72" s="170">
        <f t="shared" si="253"/>
        <v>0.45619999999999999</v>
      </c>
      <c r="IJ72" s="219">
        <f t="shared" si="253"/>
        <v>0.42609999999999998</v>
      </c>
      <c r="IK72" s="87">
        <f t="shared" si="253"/>
        <v>0.45379999999999998</v>
      </c>
      <c r="IL72" s="144">
        <f t="shared" si="253"/>
        <v>0.48699999999999999</v>
      </c>
      <c r="IM72" s="138">
        <f t="shared" si="253"/>
        <v>0.50860000000000005</v>
      </c>
      <c r="IN72" s="110">
        <f t="shared" ref="IN72:IT72" si="254">SUM(IN52, -IN57)</f>
        <v>0.51679999999999993</v>
      </c>
      <c r="IO72" s="170">
        <f t="shared" si="254"/>
        <v>0.50619999999999998</v>
      </c>
      <c r="IP72" s="138">
        <f t="shared" si="254"/>
        <v>0.50560000000000005</v>
      </c>
      <c r="IQ72" s="110">
        <f t="shared" si="254"/>
        <v>0.47260000000000002</v>
      </c>
      <c r="IR72" s="170">
        <f t="shared" si="254"/>
        <v>0.46860000000000002</v>
      </c>
      <c r="IS72" s="219">
        <f t="shared" si="254"/>
        <v>0.46929999999999999</v>
      </c>
      <c r="IT72" s="87">
        <f t="shared" si="254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55">SUM(IZ53, -IZ58)</f>
        <v>0.45499999999999996</v>
      </c>
      <c r="JA72" s="323">
        <f t="shared" si="255"/>
        <v>0.42220000000000002</v>
      </c>
      <c r="JB72" s="140">
        <f t="shared" si="255"/>
        <v>0.40390000000000004</v>
      </c>
      <c r="JC72" s="114">
        <f t="shared" si="255"/>
        <v>0.39090000000000003</v>
      </c>
      <c r="JD72" s="173">
        <f t="shared" si="255"/>
        <v>0.38419999999999999</v>
      </c>
      <c r="JE72" s="140">
        <f t="shared" si="255"/>
        <v>0.39049999999999996</v>
      </c>
      <c r="JF72" s="112">
        <f t="shared" si="255"/>
        <v>0.40110000000000001</v>
      </c>
      <c r="JG72" s="173">
        <f t="shared" ref="JG72:JP72" si="256">SUM(JG53, -JG58)</f>
        <v>0.38769999999999999</v>
      </c>
      <c r="JH72" s="140">
        <f t="shared" si="256"/>
        <v>0.3891</v>
      </c>
      <c r="JI72" s="114">
        <f t="shared" si="256"/>
        <v>0.39960000000000001</v>
      </c>
      <c r="JJ72" s="173">
        <f t="shared" si="256"/>
        <v>0.39460000000000001</v>
      </c>
      <c r="JK72" s="140">
        <f t="shared" si="256"/>
        <v>0.39400000000000002</v>
      </c>
      <c r="JL72" s="114">
        <f t="shared" si="256"/>
        <v>0.39080000000000004</v>
      </c>
      <c r="JM72" s="173">
        <f t="shared" si="256"/>
        <v>0.39419999999999999</v>
      </c>
      <c r="JN72" s="114">
        <f t="shared" si="256"/>
        <v>0.37839999999999996</v>
      </c>
      <c r="JO72" s="114">
        <f t="shared" si="256"/>
        <v>0.39810000000000001</v>
      </c>
      <c r="JP72" s="114">
        <f t="shared" si="256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57">SUM(KE52, -KE58)</f>
        <v>0.38330000000000003</v>
      </c>
      <c r="KF72" s="170">
        <f t="shared" si="257"/>
        <v>0.38450000000000001</v>
      </c>
      <c r="KG72" s="138">
        <f t="shared" si="257"/>
        <v>0.42279999999999995</v>
      </c>
      <c r="KH72" s="110">
        <f t="shared" si="257"/>
        <v>0.43469999999999998</v>
      </c>
      <c r="KI72" s="170">
        <f t="shared" si="257"/>
        <v>0.41770000000000002</v>
      </c>
      <c r="KJ72" s="138">
        <f t="shared" si="257"/>
        <v>0.42559999999999998</v>
      </c>
      <c r="KK72" s="110">
        <f t="shared" si="257"/>
        <v>0.39169999999999999</v>
      </c>
      <c r="KL72" s="170">
        <f t="shared" si="257"/>
        <v>0.40139999999999998</v>
      </c>
      <c r="KM72" s="138">
        <f t="shared" si="257"/>
        <v>0.38219999999999998</v>
      </c>
      <c r="KN72" s="112">
        <f t="shared" si="257"/>
        <v>0.37490000000000001</v>
      </c>
      <c r="KO72" s="170">
        <f t="shared" si="257"/>
        <v>0.35950000000000004</v>
      </c>
      <c r="KP72" s="138">
        <f t="shared" si="257"/>
        <v>0.3659</v>
      </c>
      <c r="KQ72" s="110">
        <f t="shared" si="257"/>
        <v>0.35589999999999999</v>
      </c>
      <c r="KR72" s="173">
        <f t="shared" si="257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58">SUM(KV52, -KV58)</f>
        <v>0.27679999999999999</v>
      </c>
      <c r="KW72" s="114">
        <f t="shared" si="258"/>
        <v>0.28820000000000001</v>
      </c>
      <c r="KX72" s="173">
        <f t="shared" si="258"/>
        <v>0.2969</v>
      </c>
      <c r="KY72" s="142">
        <f t="shared" si="258"/>
        <v>0.2974</v>
      </c>
      <c r="KZ72" s="112">
        <f t="shared" si="258"/>
        <v>0.29359999999999997</v>
      </c>
      <c r="LA72" s="173">
        <f t="shared" si="258"/>
        <v>0.31</v>
      </c>
      <c r="LB72" s="140">
        <f t="shared" si="258"/>
        <v>0.30310000000000004</v>
      </c>
      <c r="LC72" s="114">
        <f t="shared" si="258"/>
        <v>0.32579999999999998</v>
      </c>
      <c r="LD72" s="172">
        <f t="shared" si="258"/>
        <v>0.30779999999999996</v>
      </c>
      <c r="LE72" s="142">
        <f t="shared" si="258"/>
        <v>0.3024</v>
      </c>
      <c r="LF72" s="114">
        <f t="shared" ref="LF72:LN72" si="259">SUM(LF53, -LF58)</f>
        <v>0.29460000000000003</v>
      </c>
      <c r="LG72" s="173">
        <f t="shared" si="259"/>
        <v>0.30870000000000003</v>
      </c>
      <c r="LH72" s="142">
        <f t="shared" si="259"/>
        <v>0.32579999999999998</v>
      </c>
      <c r="LI72" s="112">
        <f t="shared" si="259"/>
        <v>0.30590000000000001</v>
      </c>
      <c r="LJ72" s="172">
        <f t="shared" si="259"/>
        <v>0.30049999999999999</v>
      </c>
      <c r="LK72" s="142">
        <f t="shared" si="259"/>
        <v>0.3256</v>
      </c>
      <c r="LL72" s="112">
        <f t="shared" si="259"/>
        <v>0.31680000000000003</v>
      </c>
      <c r="LM72" s="172">
        <f t="shared" si="259"/>
        <v>0.32020000000000004</v>
      </c>
      <c r="LN72" s="142">
        <f t="shared" si="259"/>
        <v>0.32379999999999998</v>
      </c>
      <c r="LO72" s="110">
        <f>SUM(LO52, -LO57)</f>
        <v>0.29880000000000001</v>
      </c>
      <c r="LP72" s="172">
        <f t="shared" ref="LP72:LU72" si="260">SUM(LP53, -LP58)</f>
        <v>0.3095</v>
      </c>
      <c r="LQ72" s="140">
        <f t="shared" si="260"/>
        <v>0.30080000000000001</v>
      </c>
      <c r="LR72" s="114">
        <f t="shared" si="260"/>
        <v>0.29089999999999999</v>
      </c>
      <c r="LS72" s="173">
        <f t="shared" si="260"/>
        <v>0.24910000000000002</v>
      </c>
      <c r="LT72" s="140">
        <f t="shared" si="260"/>
        <v>0.25429999999999997</v>
      </c>
      <c r="LU72" s="114">
        <f t="shared" si="260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>SUM(LX53, -LX58)</f>
        <v>0.27290000000000003</v>
      </c>
      <c r="LY72" s="172">
        <f>SUM(LY53, -LY58)</f>
        <v>0.26400000000000001</v>
      </c>
      <c r="LZ72" s="142">
        <f>SUM(LZ53, -LZ58)</f>
        <v>0.2666</v>
      </c>
      <c r="MA72" s="114">
        <f>SUM(MA53, -MA58)</f>
        <v>0.26569999999999999</v>
      </c>
      <c r="MB72" s="173">
        <f>SUM(MB53, -MB58)</f>
        <v>0.2712</v>
      </c>
      <c r="MC72" s="140">
        <f>SUM(MC53, -MC58)</f>
        <v>0.25570000000000004</v>
      </c>
      <c r="MD72" s="114">
        <f>SUM(MD53, -MD58)</f>
        <v>0.2505</v>
      </c>
      <c r="ME72" s="173">
        <f>SUM(ME53, -ME58)</f>
        <v>0.26169999999999999</v>
      </c>
      <c r="MF72" s="140">
        <f>SUM(MF53, -MF58)</f>
        <v>0.27160000000000001</v>
      </c>
      <c r="MG72" s="114">
        <f>SUM(MG53, -MG58)</f>
        <v>0.28410000000000002</v>
      </c>
      <c r="MH72" s="173">
        <f>SUM(MH53, -MH58)</f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14">
        <f>SUM(MM52, -MM57)</f>
        <v>0.21310000000000001</v>
      </c>
      <c r="MN72" s="110">
        <f>SUM(MN53, -MN58)</f>
        <v>0.2157</v>
      </c>
      <c r="MO72" s="110">
        <f>SUM(MO53, -MO58)</f>
        <v>0.18680000000000002</v>
      </c>
      <c r="MP72" s="6">
        <f t="shared" ref="MM72:OX72" si="261">SUM(MP57, -MP68)</f>
        <v>0</v>
      </c>
      <c r="MQ72" s="6">
        <f t="shared" si="261"/>
        <v>0</v>
      </c>
      <c r="MR72" s="6">
        <f t="shared" si="261"/>
        <v>0</v>
      </c>
      <c r="MS72" s="6">
        <f t="shared" si="261"/>
        <v>0</v>
      </c>
      <c r="MT72" s="6">
        <f t="shared" si="261"/>
        <v>0</v>
      </c>
      <c r="MU72" s="6">
        <f t="shared" si="261"/>
        <v>0</v>
      </c>
      <c r="MV72" s="6">
        <f t="shared" si="261"/>
        <v>0</v>
      </c>
      <c r="MW72" s="6">
        <f t="shared" si="261"/>
        <v>0</v>
      </c>
      <c r="MX72" s="6">
        <f t="shared" si="261"/>
        <v>0</v>
      </c>
      <c r="MY72" s="6">
        <f t="shared" si="261"/>
        <v>0</v>
      </c>
      <c r="MZ72" s="6">
        <f t="shared" si="261"/>
        <v>0</v>
      </c>
      <c r="NA72" s="6">
        <f t="shared" si="261"/>
        <v>0</v>
      </c>
      <c r="NB72" s="6">
        <f t="shared" si="261"/>
        <v>0</v>
      </c>
      <c r="NC72" s="6">
        <f t="shared" si="261"/>
        <v>0</v>
      </c>
      <c r="ND72" s="6">
        <f t="shared" si="261"/>
        <v>0</v>
      </c>
      <c r="NE72" s="6">
        <f t="shared" si="261"/>
        <v>0</v>
      </c>
      <c r="NF72" s="6">
        <f t="shared" si="261"/>
        <v>0</v>
      </c>
      <c r="NG72" s="6">
        <f t="shared" si="261"/>
        <v>0</v>
      </c>
      <c r="NH72" s="6">
        <f t="shared" si="261"/>
        <v>0</v>
      </c>
      <c r="NI72" s="6">
        <f t="shared" si="261"/>
        <v>0</v>
      </c>
      <c r="NJ72" s="6">
        <f t="shared" si="261"/>
        <v>0</v>
      </c>
      <c r="NK72" s="6">
        <f t="shared" si="261"/>
        <v>0</v>
      </c>
      <c r="NL72" s="6">
        <f t="shared" si="261"/>
        <v>0</v>
      </c>
      <c r="NM72" s="6">
        <f t="shared" si="261"/>
        <v>0</v>
      </c>
      <c r="NN72" s="6">
        <f t="shared" si="261"/>
        <v>0</v>
      </c>
      <c r="NO72" s="6">
        <f t="shared" si="261"/>
        <v>0</v>
      </c>
      <c r="NP72" s="6">
        <f t="shared" si="261"/>
        <v>0</v>
      </c>
      <c r="NQ72" s="6">
        <f t="shared" si="261"/>
        <v>0</v>
      </c>
      <c r="NR72" s="6">
        <f t="shared" si="261"/>
        <v>0</v>
      </c>
      <c r="NS72" s="6">
        <f t="shared" si="261"/>
        <v>0</v>
      </c>
      <c r="NT72" s="6">
        <f t="shared" si="261"/>
        <v>0</v>
      </c>
      <c r="NU72" s="6">
        <f t="shared" si="261"/>
        <v>0</v>
      </c>
      <c r="NV72" s="6">
        <f t="shared" si="261"/>
        <v>0</v>
      </c>
      <c r="NW72" s="6">
        <f t="shared" si="261"/>
        <v>0</v>
      </c>
      <c r="NX72" s="6">
        <f t="shared" si="261"/>
        <v>0</v>
      </c>
      <c r="NY72" s="6">
        <f t="shared" si="261"/>
        <v>0</v>
      </c>
      <c r="NZ72" s="6">
        <f t="shared" si="261"/>
        <v>0</v>
      </c>
      <c r="OA72" s="6">
        <f t="shared" si="261"/>
        <v>0</v>
      </c>
      <c r="OB72" s="6">
        <f t="shared" si="261"/>
        <v>0</v>
      </c>
      <c r="OC72" s="6">
        <f t="shared" si="261"/>
        <v>0</v>
      </c>
      <c r="OD72" s="6">
        <f t="shared" si="261"/>
        <v>0</v>
      </c>
      <c r="OE72" s="6">
        <f t="shared" si="261"/>
        <v>0</v>
      </c>
      <c r="OF72" s="6">
        <f t="shared" si="261"/>
        <v>0</v>
      </c>
      <c r="OG72" s="6">
        <f t="shared" si="261"/>
        <v>0</v>
      </c>
      <c r="OH72" s="6">
        <f t="shared" si="261"/>
        <v>0</v>
      </c>
      <c r="OI72" s="6">
        <f t="shared" si="261"/>
        <v>0</v>
      </c>
      <c r="OJ72" s="6">
        <f t="shared" si="261"/>
        <v>0</v>
      </c>
      <c r="OK72" s="6">
        <f t="shared" si="261"/>
        <v>0</v>
      </c>
      <c r="OL72" s="6">
        <f t="shared" si="261"/>
        <v>0</v>
      </c>
      <c r="OM72" s="6">
        <f t="shared" si="261"/>
        <v>0</v>
      </c>
      <c r="ON72" s="6">
        <f t="shared" si="261"/>
        <v>0</v>
      </c>
      <c r="OO72" s="6">
        <f t="shared" si="261"/>
        <v>0</v>
      </c>
      <c r="OP72" s="6">
        <f t="shared" si="261"/>
        <v>0</v>
      </c>
      <c r="OQ72" s="6">
        <f t="shared" si="261"/>
        <v>0</v>
      </c>
      <c r="OR72" s="6">
        <f t="shared" si="261"/>
        <v>0</v>
      </c>
      <c r="OS72" s="6">
        <f t="shared" si="261"/>
        <v>0</v>
      </c>
      <c r="OT72" s="6">
        <f t="shared" si="261"/>
        <v>0</v>
      </c>
      <c r="OU72" s="6">
        <f t="shared" si="261"/>
        <v>0</v>
      </c>
      <c r="OV72" s="6">
        <f t="shared" si="261"/>
        <v>0</v>
      </c>
      <c r="OW72" s="6">
        <f t="shared" si="261"/>
        <v>0</v>
      </c>
      <c r="OX72" s="6">
        <f t="shared" si="261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62">SUM(PE57, -PE68)</f>
        <v>0</v>
      </c>
      <c r="PF72" s="6">
        <f t="shared" si="262"/>
        <v>0</v>
      </c>
      <c r="PG72" s="6">
        <f t="shared" si="262"/>
        <v>0</v>
      </c>
      <c r="PH72" s="6">
        <f t="shared" si="262"/>
        <v>0</v>
      </c>
      <c r="PI72" s="6">
        <f t="shared" si="262"/>
        <v>0</v>
      </c>
      <c r="PJ72" s="6">
        <f t="shared" si="262"/>
        <v>0</v>
      </c>
      <c r="PK72" s="6">
        <f t="shared" si="262"/>
        <v>0</v>
      </c>
      <c r="PL72" s="6">
        <f t="shared" si="262"/>
        <v>0</v>
      </c>
      <c r="PM72" s="6">
        <f t="shared" si="262"/>
        <v>0</v>
      </c>
      <c r="PN72" s="6">
        <f t="shared" si="262"/>
        <v>0</v>
      </c>
      <c r="PO72" s="6">
        <f t="shared" si="262"/>
        <v>0</v>
      </c>
      <c r="PP72" s="6">
        <f t="shared" si="262"/>
        <v>0</v>
      </c>
      <c r="PQ72" s="6">
        <f t="shared" si="262"/>
        <v>0</v>
      </c>
      <c r="PR72" s="6">
        <f t="shared" si="262"/>
        <v>0</v>
      </c>
      <c r="PS72" s="6">
        <f t="shared" si="262"/>
        <v>0</v>
      </c>
      <c r="PT72" s="6">
        <f t="shared" si="262"/>
        <v>0</v>
      </c>
      <c r="PU72" s="6">
        <f t="shared" si="262"/>
        <v>0</v>
      </c>
      <c r="PV72" s="6">
        <f t="shared" si="262"/>
        <v>0</v>
      </c>
      <c r="PW72" s="6">
        <f t="shared" si="262"/>
        <v>0</v>
      </c>
      <c r="PX72" s="6">
        <f t="shared" si="262"/>
        <v>0</v>
      </c>
      <c r="PY72" s="6">
        <f t="shared" si="262"/>
        <v>0</v>
      </c>
      <c r="PZ72" s="6">
        <f t="shared" si="262"/>
        <v>0</v>
      </c>
      <c r="QA72" s="6">
        <f t="shared" si="262"/>
        <v>0</v>
      </c>
      <c r="QB72" s="6">
        <f t="shared" si="262"/>
        <v>0</v>
      </c>
      <c r="QC72" s="6">
        <f t="shared" si="262"/>
        <v>0</v>
      </c>
      <c r="QD72" s="6">
        <f t="shared" si="262"/>
        <v>0</v>
      </c>
      <c r="QE72" s="6">
        <f t="shared" si="262"/>
        <v>0</v>
      </c>
      <c r="QF72" s="6">
        <f t="shared" si="262"/>
        <v>0</v>
      </c>
      <c r="QG72" s="6">
        <f t="shared" si="262"/>
        <v>0</v>
      </c>
      <c r="QH72" s="6">
        <f t="shared" si="262"/>
        <v>0</v>
      </c>
      <c r="QI72" s="6">
        <f t="shared" si="262"/>
        <v>0</v>
      </c>
      <c r="QJ72" s="6">
        <f t="shared" si="262"/>
        <v>0</v>
      </c>
      <c r="QK72" s="6">
        <f t="shared" si="262"/>
        <v>0</v>
      </c>
      <c r="QL72" s="6">
        <f t="shared" si="262"/>
        <v>0</v>
      </c>
      <c r="QM72" s="6">
        <f t="shared" si="262"/>
        <v>0</v>
      </c>
      <c r="QN72" s="6">
        <f t="shared" si="262"/>
        <v>0</v>
      </c>
      <c r="QO72" s="6">
        <f t="shared" si="262"/>
        <v>0</v>
      </c>
      <c r="QP72" s="6">
        <f t="shared" si="262"/>
        <v>0</v>
      </c>
      <c r="QQ72" s="6">
        <f t="shared" si="262"/>
        <v>0</v>
      </c>
      <c r="QR72" s="6">
        <f t="shared" si="262"/>
        <v>0</v>
      </c>
      <c r="QS72" s="6">
        <f t="shared" si="262"/>
        <v>0</v>
      </c>
      <c r="QT72" s="6">
        <f t="shared" si="262"/>
        <v>0</v>
      </c>
      <c r="QU72" s="6">
        <f t="shared" si="262"/>
        <v>0</v>
      </c>
      <c r="QV72" s="6">
        <f t="shared" si="262"/>
        <v>0</v>
      </c>
      <c r="QW72" s="6">
        <f t="shared" si="262"/>
        <v>0</v>
      </c>
      <c r="QX72" s="6">
        <f t="shared" si="262"/>
        <v>0</v>
      </c>
      <c r="QY72" s="6">
        <f t="shared" si="262"/>
        <v>0</v>
      </c>
      <c r="QZ72" s="6">
        <f t="shared" si="262"/>
        <v>0</v>
      </c>
      <c r="RA72" s="6">
        <f t="shared" si="262"/>
        <v>0</v>
      </c>
      <c r="RB72" s="6">
        <f t="shared" si="262"/>
        <v>0</v>
      </c>
      <c r="RC72" s="6">
        <f t="shared" si="262"/>
        <v>0</v>
      </c>
      <c r="RD72" s="6">
        <f t="shared" si="262"/>
        <v>0</v>
      </c>
      <c r="RE72" s="6">
        <f t="shared" si="262"/>
        <v>0</v>
      </c>
      <c r="RF72" s="6">
        <f t="shared" si="262"/>
        <v>0</v>
      </c>
      <c r="RG72" s="6">
        <f t="shared" si="262"/>
        <v>0</v>
      </c>
      <c r="RH72" s="6">
        <f t="shared" si="262"/>
        <v>0</v>
      </c>
      <c r="RI72" s="6">
        <f t="shared" si="262"/>
        <v>0</v>
      </c>
      <c r="RJ72" s="6">
        <f t="shared" si="262"/>
        <v>0</v>
      </c>
      <c r="RK72" s="6">
        <f t="shared" si="262"/>
        <v>0</v>
      </c>
      <c r="RL72" s="6">
        <f t="shared" si="262"/>
        <v>0</v>
      </c>
      <c r="RM72" s="6">
        <f t="shared" si="262"/>
        <v>0</v>
      </c>
      <c r="RN72" s="6">
        <f t="shared" si="262"/>
        <v>0</v>
      </c>
      <c r="RO72" s="6">
        <f t="shared" si="262"/>
        <v>0</v>
      </c>
      <c r="RP72" s="6">
        <f t="shared" si="262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17" t="s">
        <v>84</v>
      </c>
      <c r="MN73" s="116" t="s">
        <v>45</v>
      </c>
      <c r="MO73" s="111" t="s">
        <v>60</v>
      </c>
      <c r="MP73" s="58"/>
      <c r="MQ73" s="58"/>
      <c r="MR73" s="58"/>
      <c r="MS73" s="58"/>
      <c r="MT73" s="58"/>
      <c r="MU73" s="58"/>
      <c r="MV73" s="58"/>
      <c r="MW73" s="58"/>
      <c r="MX73" s="58"/>
      <c r="MY73" s="58"/>
      <c r="MZ73" s="58"/>
      <c r="NA73" s="58"/>
      <c r="NB73" s="58"/>
      <c r="NC73" s="58"/>
      <c r="ND73" s="58"/>
      <c r="NE73" s="58"/>
      <c r="NF73" s="58"/>
      <c r="NG73" s="58"/>
      <c r="NH73" s="58"/>
      <c r="NI73" s="58"/>
      <c r="NJ73" s="58"/>
      <c r="NK73" s="58"/>
      <c r="NL73" s="58"/>
      <c r="NM73" s="58"/>
      <c r="NN73" s="58"/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63">SUM(O51, -O54)</f>
        <v>0.1535</v>
      </c>
      <c r="P74" s="140">
        <f t="shared" si="263"/>
        <v>0.18510000000000001</v>
      </c>
      <c r="Q74" s="110">
        <f t="shared" si="263"/>
        <v>0.17920000000000003</v>
      </c>
      <c r="R74" s="170">
        <f t="shared" si="263"/>
        <v>0.1988</v>
      </c>
      <c r="S74" s="217">
        <f t="shared" si="263"/>
        <v>0.21400000000000002</v>
      </c>
      <c r="T74" s="15">
        <f t="shared" si="263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64">SUM(CQ54, -CQ58)</f>
        <v>0.34360000000000002</v>
      </c>
      <c r="CR74" s="110">
        <f t="shared" si="264"/>
        <v>0.32479999999999998</v>
      </c>
      <c r="CS74" s="170">
        <f t="shared" si="264"/>
        <v>0.32750000000000001</v>
      </c>
      <c r="CT74" s="138">
        <f t="shared" si="264"/>
        <v>0.3614</v>
      </c>
      <c r="CU74" s="114">
        <f t="shared" si="264"/>
        <v>0.3337</v>
      </c>
      <c r="CV74" s="173">
        <f t="shared" si="264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65">SUM(DF53, -DF58)</f>
        <v>0.35589999999999999</v>
      </c>
      <c r="DG74" s="109">
        <f t="shared" si="265"/>
        <v>0.35389999999999999</v>
      </c>
      <c r="DH74" s="170">
        <f t="shared" si="265"/>
        <v>0.35060000000000002</v>
      </c>
      <c r="DI74" s="147">
        <f t="shared" si="265"/>
        <v>0.30449999999999999</v>
      </c>
      <c r="DJ74" s="109">
        <f t="shared" si="265"/>
        <v>0.29660000000000003</v>
      </c>
      <c r="DK74" s="169">
        <f t="shared" si="265"/>
        <v>0.28620000000000001</v>
      </c>
      <c r="DL74" s="110">
        <f t="shared" si="265"/>
        <v>0.29700000000000004</v>
      </c>
      <c r="DM74" s="110">
        <f t="shared" si="265"/>
        <v>0.30230000000000001</v>
      </c>
      <c r="DN74" s="325">
        <f t="shared" si="265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66">SUM(HU53, -HU58)</f>
        <v>0.371</v>
      </c>
      <c r="HV74" s="114">
        <f t="shared" si="266"/>
        <v>0.373</v>
      </c>
      <c r="HW74" s="173">
        <f t="shared" si="266"/>
        <v>0.33739999999999998</v>
      </c>
      <c r="HX74" s="140">
        <f t="shared" si="266"/>
        <v>0.34109999999999996</v>
      </c>
      <c r="HY74" s="114">
        <f t="shared" si="266"/>
        <v>0.34429999999999999</v>
      </c>
      <c r="HZ74" s="173">
        <f t="shared" si="266"/>
        <v>0.3493</v>
      </c>
      <c r="IA74" s="140">
        <f t="shared" si="266"/>
        <v>0.32879999999999998</v>
      </c>
      <c r="IB74" s="114">
        <f t="shared" si="266"/>
        <v>0.32950000000000002</v>
      </c>
      <c r="IC74" s="173">
        <f t="shared" si="266"/>
        <v>0.33960000000000001</v>
      </c>
      <c r="ID74" s="217">
        <f t="shared" si="266"/>
        <v>0.3619</v>
      </c>
      <c r="IE74" s="15">
        <f t="shared" si="266"/>
        <v>0.39269999999999999</v>
      </c>
      <c r="IF74" s="173">
        <f t="shared" si="266"/>
        <v>0.3977</v>
      </c>
      <c r="IG74" s="217">
        <f t="shared" ref="IG74:IM74" si="267">SUM(IG53, -IG58)</f>
        <v>0.38469999999999999</v>
      </c>
      <c r="IH74" s="15">
        <f t="shared" si="267"/>
        <v>0.40050000000000002</v>
      </c>
      <c r="II74" s="173">
        <f t="shared" si="267"/>
        <v>0.37390000000000001</v>
      </c>
      <c r="IJ74" s="217">
        <f t="shared" si="267"/>
        <v>0.34859999999999997</v>
      </c>
      <c r="IK74" s="15">
        <f t="shared" si="267"/>
        <v>0.36159999999999998</v>
      </c>
      <c r="IL74" s="145">
        <f t="shared" si="267"/>
        <v>0.38160000000000005</v>
      </c>
      <c r="IM74" s="140">
        <f t="shared" si="267"/>
        <v>0.3901</v>
      </c>
      <c r="IN74" s="114">
        <f t="shared" ref="IN74:IT74" si="268">SUM(IN53, -IN58)</f>
        <v>0.3891</v>
      </c>
      <c r="IO74" s="173">
        <f t="shared" si="268"/>
        <v>0.4002</v>
      </c>
      <c r="IP74" s="140">
        <f t="shared" si="268"/>
        <v>0.38580000000000003</v>
      </c>
      <c r="IQ74" s="114">
        <f t="shared" si="268"/>
        <v>0.38700000000000001</v>
      </c>
      <c r="IR74" s="173">
        <f t="shared" si="268"/>
        <v>0.41259999999999997</v>
      </c>
      <c r="IS74" s="217">
        <f t="shared" si="268"/>
        <v>0.40939999999999999</v>
      </c>
      <c r="IT74" s="15">
        <f t="shared" si="268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69">SUM(JB54, -JB58)</f>
        <v>0.38119999999999998</v>
      </c>
      <c r="JC74" s="112">
        <f t="shared" si="269"/>
        <v>0.36699999999999999</v>
      </c>
      <c r="JD74" s="172">
        <f t="shared" si="269"/>
        <v>0.38340000000000002</v>
      </c>
      <c r="JE74" s="142">
        <f t="shared" si="269"/>
        <v>0.3831</v>
      </c>
      <c r="JF74" s="114">
        <f t="shared" si="269"/>
        <v>0.39369999999999999</v>
      </c>
      <c r="JG74" s="172">
        <f t="shared" si="269"/>
        <v>0.38290000000000002</v>
      </c>
      <c r="JH74" s="142">
        <f t="shared" si="269"/>
        <v>0.38270000000000004</v>
      </c>
      <c r="JI74" s="112">
        <f t="shared" si="269"/>
        <v>0.39410000000000001</v>
      </c>
      <c r="JJ74" s="172">
        <f t="shared" si="269"/>
        <v>0.37630000000000002</v>
      </c>
      <c r="JK74" s="142">
        <f t="shared" si="269"/>
        <v>0.37620000000000003</v>
      </c>
      <c r="JL74" s="112">
        <f t="shared" si="269"/>
        <v>0.38100000000000001</v>
      </c>
      <c r="JM74" s="172">
        <f t="shared" si="269"/>
        <v>0.376</v>
      </c>
      <c r="JN74" s="112">
        <f t="shared" si="269"/>
        <v>0.372</v>
      </c>
      <c r="JO74" s="112">
        <f t="shared" si="269"/>
        <v>0.37189999999999995</v>
      </c>
      <c r="JP74" s="112">
        <f t="shared" si="269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70">SUM(KE53, -KE58)</f>
        <v>0.37409999999999999</v>
      </c>
      <c r="KF74" s="173">
        <f t="shared" si="270"/>
        <v>0.38330000000000003</v>
      </c>
      <c r="KG74" s="140">
        <f t="shared" si="270"/>
        <v>0.38769999999999999</v>
      </c>
      <c r="KH74" s="114">
        <f t="shared" si="270"/>
        <v>0.39229999999999998</v>
      </c>
      <c r="KI74" s="173">
        <f t="shared" si="270"/>
        <v>0.38059999999999999</v>
      </c>
      <c r="KJ74" s="140">
        <f t="shared" si="270"/>
        <v>0.38429999999999997</v>
      </c>
      <c r="KK74" s="114">
        <f t="shared" si="270"/>
        <v>0.36609999999999998</v>
      </c>
      <c r="KL74" s="173">
        <f t="shared" si="270"/>
        <v>0.38700000000000001</v>
      </c>
      <c r="KM74" s="142">
        <f t="shared" si="270"/>
        <v>0.37980000000000003</v>
      </c>
      <c r="KN74" s="114">
        <f t="shared" si="270"/>
        <v>0.37480000000000002</v>
      </c>
      <c r="KO74" s="173">
        <f t="shared" si="270"/>
        <v>0.34989999999999999</v>
      </c>
      <c r="KP74" s="140">
        <f t="shared" si="270"/>
        <v>0.35559999999999997</v>
      </c>
      <c r="KQ74" s="114">
        <f t="shared" si="270"/>
        <v>0.3402</v>
      </c>
      <c r="KR74" s="170">
        <f t="shared" si="270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71">SUM(KX53, -KX58)</f>
        <v>0.2944</v>
      </c>
      <c r="KY74" s="140">
        <f t="shared" si="271"/>
        <v>0.29499999999999998</v>
      </c>
      <c r="KZ74" s="114">
        <f t="shared" si="271"/>
        <v>0.28649999999999998</v>
      </c>
      <c r="LA74" s="172">
        <f t="shared" si="271"/>
        <v>0.29599999999999999</v>
      </c>
      <c r="LB74" s="142">
        <f t="shared" si="271"/>
        <v>0.29100000000000004</v>
      </c>
      <c r="LC74" s="112">
        <f t="shared" si="271"/>
        <v>0.30130000000000001</v>
      </c>
      <c r="LD74" s="173">
        <f t="shared" si="271"/>
        <v>0.3044</v>
      </c>
      <c r="LE74" s="140">
        <f t="shared" si="271"/>
        <v>0.28999999999999998</v>
      </c>
      <c r="LF74" s="109">
        <f t="shared" ref="LF74:LN74" si="272">SUM(LF51, -LF56)</f>
        <v>0.28170000000000001</v>
      </c>
      <c r="LG74" s="169">
        <f t="shared" si="272"/>
        <v>0.29749999999999999</v>
      </c>
      <c r="LH74" s="147">
        <f t="shared" si="272"/>
        <v>0.31120000000000003</v>
      </c>
      <c r="LI74" s="109">
        <f t="shared" si="272"/>
        <v>0.3004</v>
      </c>
      <c r="LJ74" s="169">
        <f t="shared" si="272"/>
        <v>0.29880000000000001</v>
      </c>
      <c r="LK74" s="147">
        <f t="shared" si="272"/>
        <v>0.30280000000000001</v>
      </c>
      <c r="LL74" s="109">
        <f t="shared" si="272"/>
        <v>0.30599999999999999</v>
      </c>
      <c r="LM74" s="169">
        <f t="shared" si="272"/>
        <v>0.31779999999999997</v>
      </c>
      <c r="LN74" s="147">
        <f t="shared" si="272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10">
        <f>SUM(MM53, -MM58)</f>
        <v>0.20100000000000001</v>
      </c>
      <c r="MN74" s="201">
        <f>SUM(MN54, -MN58)</f>
        <v>0.20849999999999999</v>
      </c>
      <c r="MO74" s="114">
        <f>SUM(MO54, -MO58)</f>
        <v>0.18260000000000001</v>
      </c>
      <c r="MP74" s="6">
        <f>SUM(MP57, -MP67,)</f>
        <v>0</v>
      </c>
      <c r="MQ74" s="6">
        <f>SUM(MQ58, -MQ68)</f>
        <v>0</v>
      </c>
      <c r="MR74" s="6">
        <f>SUM(MR57, -MR67)</f>
        <v>0</v>
      </c>
      <c r="MS74" s="6">
        <f>SUM(MS57, -MS67,)</f>
        <v>0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16" t="s">
        <v>45</v>
      </c>
      <c r="MN75" s="111" t="s">
        <v>60</v>
      </c>
      <c r="MO75" s="113" t="s">
        <v>38</v>
      </c>
      <c r="MP75" s="58"/>
      <c r="MQ75" s="58"/>
      <c r="MR75" s="58"/>
      <c r="MS75" s="58"/>
      <c r="MT75" s="58"/>
      <c r="MU75" s="58"/>
      <c r="MV75" s="58"/>
      <c r="MW75" s="58"/>
      <c r="MX75" s="58"/>
      <c r="MY75" s="58"/>
      <c r="MZ75" s="58"/>
      <c r="NA75" s="58"/>
      <c r="NB75" s="58"/>
      <c r="NC75" s="58"/>
      <c r="ND75" s="58"/>
      <c r="NE75" s="58"/>
      <c r="NF75" s="58"/>
      <c r="NG75" s="58"/>
      <c r="NH75" s="58"/>
      <c r="NI75" s="58"/>
      <c r="NJ75" s="58"/>
      <c r="NK75" s="58"/>
      <c r="NL75" s="58"/>
      <c r="NM75" s="58"/>
      <c r="NN75" s="58"/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73">SUM(O51, -O53)</f>
        <v>0.15140000000000001</v>
      </c>
      <c r="P76" s="138">
        <f t="shared" si="273"/>
        <v>0.18140000000000001</v>
      </c>
      <c r="Q76" s="114">
        <f t="shared" si="273"/>
        <v>0.15870000000000001</v>
      </c>
      <c r="R76" s="173">
        <f t="shared" si="273"/>
        <v>0.17290000000000003</v>
      </c>
      <c r="S76" s="219">
        <f t="shared" si="273"/>
        <v>0.18450000000000003</v>
      </c>
      <c r="T76" s="87">
        <f t="shared" si="273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74">SUM(AA52, -AA56)</f>
        <v>0.18609999999999999</v>
      </c>
      <c r="AB76" s="140">
        <f t="shared" si="274"/>
        <v>0.15279999999999999</v>
      </c>
      <c r="AC76" s="114">
        <f t="shared" si="274"/>
        <v>0.1673</v>
      </c>
      <c r="AD76" s="173">
        <f t="shared" si="274"/>
        <v>0.16539999999999999</v>
      </c>
      <c r="AE76" s="217">
        <f t="shared" si="274"/>
        <v>0.18379999999999999</v>
      </c>
      <c r="AF76" s="15">
        <f t="shared" si="274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75">SUM(AJ52, -AJ57)</f>
        <v>0.184</v>
      </c>
      <c r="AK76" s="217">
        <f t="shared" si="275"/>
        <v>0.17449999999999999</v>
      </c>
      <c r="AL76" s="15">
        <f t="shared" si="275"/>
        <v>0.1774</v>
      </c>
      <c r="AM76" s="145">
        <f t="shared" si="275"/>
        <v>0.21359999999999998</v>
      </c>
      <c r="AN76" s="138">
        <f t="shared" si="275"/>
        <v>0.20939999999999998</v>
      </c>
      <c r="AO76" s="110">
        <f t="shared" si="275"/>
        <v>0.22120000000000001</v>
      </c>
      <c r="AP76" s="170">
        <f t="shared" si="275"/>
        <v>0.20449999999999999</v>
      </c>
      <c r="AQ76" s="138">
        <f t="shared" si="275"/>
        <v>0.20030000000000001</v>
      </c>
      <c r="AR76" s="110">
        <f t="shared" si="275"/>
        <v>0.18330000000000002</v>
      </c>
      <c r="AS76" s="170">
        <f t="shared" si="275"/>
        <v>0.1966</v>
      </c>
      <c r="AT76" s="217">
        <f t="shared" si="275"/>
        <v>0.16650000000000001</v>
      </c>
      <c r="AU76" s="15">
        <f t="shared" si="275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76">SUM(BV52, -BV57)</f>
        <v>0.30099999999999999</v>
      </c>
      <c r="BW76" s="109">
        <f t="shared" si="276"/>
        <v>0.29299999999999998</v>
      </c>
      <c r="BX76" s="170">
        <f t="shared" si="276"/>
        <v>0.29100000000000004</v>
      </c>
      <c r="BY76" s="219">
        <f t="shared" si="276"/>
        <v>0.32620000000000005</v>
      </c>
      <c r="BZ76" s="87">
        <f t="shared" si="276"/>
        <v>0.3236</v>
      </c>
      <c r="CA76" s="144">
        <f t="shared" si="276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77">SUM(CX52, -CX57)</f>
        <v>0.28749999999999998</v>
      </c>
      <c r="CY76" s="181">
        <f t="shared" si="277"/>
        <v>0.29159999999999997</v>
      </c>
      <c r="CZ76" s="160">
        <f t="shared" si="277"/>
        <v>0.30359999999999998</v>
      </c>
      <c r="DA76" s="201">
        <f t="shared" si="277"/>
        <v>0.3135</v>
      </c>
      <c r="DB76" s="169">
        <f t="shared" si="277"/>
        <v>0.29959999999999998</v>
      </c>
      <c r="DC76" s="147">
        <f t="shared" si="277"/>
        <v>0.29769999999999996</v>
      </c>
      <c r="DD76" s="109">
        <f t="shared" si="277"/>
        <v>0.31810000000000005</v>
      </c>
      <c r="DE76" s="170">
        <f t="shared" ref="DE76:DN76" si="278">SUM(DE54, -DE58)</f>
        <v>0.35189999999999999</v>
      </c>
      <c r="DF76" s="138">
        <f t="shared" si="278"/>
        <v>0.35470000000000002</v>
      </c>
      <c r="DG76" s="110">
        <f t="shared" si="278"/>
        <v>0.34589999999999999</v>
      </c>
      <c r="DH76" s="169">
        <f t="shared" si="278"/>
        <v>0.34189999999999998</v>
      </c>
      <c r="DI76" s="138">
        <f t="shared" si="278"/>
        <v>0.30280000000000001</v>
      </c>
      <c r="DJ76" s="110">
        <f t="shared" si="278"/>
        <v>0.28839999999999999</v>
      </c>
      <c r="DK76" s="170">
        <f t="shared" si="278"/>
        <v>0.2742</v>
      </c>
      <c r="DL76" s="109">
        <f t="shared" si="278"/>
        <v>0.2717</v>
      </c>
      <c r="DM76" s="109">
        <f t="shared" si="278"/>
        <v>0.29559999999999997</v>
      </c>
      <c r="DN76" s="328">
        <f t="shared" si="278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279">SUM(IL53, -IL57)</f>
        <v>0.37019999999999997</v>
      </c>
      <c r="IM76" s="140">
        <f t="shared" si="279"/>
        <v>0.37990000000000002</v>
      </c>
      <c r="IN76" s="114">
        <f t="shared" si="279"/>
        <v>0.38859999999999995</v>
      </c>
      <c r="IO76" s="173">
        <f t="shared" si="279"/>
        <v>0.39159999999999995</v>
      </c>
      <c r="IP76" s="140">
        <f t="shared" si="279"/>
        <v>0.37630000000000002</v>
      </c>
      <c r="IQ76" s="114">
        <f t="shared" si="279"/>
        <v>0.3604</v>
      </c>
      <c r="IR76" s="173">
        <f t="shared" si="279"/>
        <v>0.35870000000000002</v>
      </c>
      <c r="IS76" s="217">
        <f t="shared" si="279"/>
        <v>0.3629</v>
      </c>
      <c r="IT76" s="15">
        <f t="shared" si="279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280">SUM(JH52, -JH57)</f>
        <v>0.32479999999999998</v>
      </c>
      <c r="JI76" s="110">
        <f t="shared" si="280"/>
        <v>0.34139999999999998</v>
      </c>
      <c r="JJ76" s="170">
        <f t="shared" si="280"/>
        <v>0.33789999999999998</v>
      </c>
      <c r="JK76" s="138">
        <f t="shared" si="280"/>
        <v>0.36860000000000004</v>
      </c>
      <c r="JL76" s="110">
        <f t="shared" si="280"/>
        <v>0.36699999999999999</v>
      </c>
      <c r="JM76" s="170">
        <f t="shared" si="280"/>
        <v>0.36680000000000001</v>
      </c>
      <c r="JN76" s="110">
        <f t="shared" si="280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281">SUM(JV54, -JV58)</f>
        <v>0.35509999999999997</v>
      </c>
      <c r="JW76" s="172">
        <f t="shared" si="281"/>
        <v>0.3674</v>
      </c>
      <c r="JX76" s="142">
        <f t="shared" si="281"/>
        <v>0.36930000000000002</v>
      </c>
      <c r="JY76" s="112">
        <f t="shared" si="281"/>
        <v>0.37830000000000003</v>
      </c>
      <c r="JZ76" s="172">
        <f t="shared" si="281"/>
        <v>0.37819999999999998</v>
      </c>
      <c r="KA76" s="142">
        <f t="shared" si="281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282">SUM(KH54, -KH58)</f>
        <v>0.38</v>
      </c>
      <c r="KI76" s="172">
        <f t="shared" si="282"/>
        <v>0.37680000000000002</v>
      </c>
      <c r="KJ76" s="142">
        <f t="shared" si="282"/>
        <v>0.37370000000000003</v>
      </c>
      <c r="KK76" s="112">
        <f t="shared" si="282"/>
        <v>0.36019999999999996</v>
      </c>
      <c r="KL76" s="172">
        <f t="shared" si="282"/>
        <v>0.38700000000000001</v>
      </c>
      <c r="KM76" s="140">
        <f t="shared" si="282"/>
        <v>0.37059999999999998</v>
      </c>
      <c r="KN76" s="110">
        <f t="shared" si="282"/>
        <v>0.3735</v>
      </c>
      <c r="KO76" s="172">
        <f t="shared" si="282"/>
        <v>0.34700000000000003</v>
      </c>
      <c r="KP76" s="142">
        <f t="shared" si="282"/>
        <v>0.34759999999999996</v>
      </c>
      <c r="KQ76" s="112">
        <f t="shared" si="282"/>
        <v>0.33510000000000001</v>
      </c>
      <c r="KR76" s="172">
        <f t="shared" si="282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283">SUM(LA54, -LA58)</f>
        <v>0.26839999999999997</v>
      </c>
      <c r="LB76" s="160">
        <f t="shared" si="283"/>
        <v>0.2661</v>
      </c>
      <c r="LC76" s="201">
        <f t="shared" si="283"/>
        <v>0.2712</v>
      </c>
      <c r="LD76" s="181">
        <f t="shared" si="283"/>
        <v>0.25750000000000001</v>
      </c>
      <c r="LE76" s="160">
        <f t="shared" si="283"/>
        <v>0.2586</v>
      </c>
      <c r="LF76" s="201">
        <f t="shared" si="283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201">
        <f>SUM(MM54, -MM58)</f>
        <v>0.20050000000000001</v>
      </c>
      <c r="MN76" s="114">
        <f>SUM(MN55, -MN58)</f>
        <v>0.20269999999999999</v>
      </c>
      <c r="MO76" s="112">
        <f>SUM(MO55, -MO58)</f>
        <v>0.18190000000000001</v>
      </c>
      <c r="MP76" s="6">
        <f>SUM(MP58, -MP68)</f>
        <v>0</v>
      </c>
      <c r="MQ76" s="6">
        <f>SUM(MQ57, -MQ67)</f>
        <v>0</v>
      </c>
      <c r="MR76" s="6">
        <f>SUM(MR58, -MR68)</f>
        <v>0</v>
      </c>
      <c r="MS76" s="6">
        <f>SUM(MS58, -MS68)</f>
        <v>0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11" t="s">
        <v>60</v>
      </c>
      <c r="MN77" s="113" t="s">
        <v>41</v>
      </c>
      <c r="MO77" s="116" t="s">
        <v>48</v>
      </c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284">SUM(CZ53, -CZ57)</f>
        <v>0.2883</v>
      </c>
      <c r="DA78" s="109">
        <f t="shared" si="284"/>
        <v>0.29959999999999998</v>
      </c>
      <c r="DB78" s="181">
        <f t="shared" si="284"/>
        <v>0.28610000000000002</v>
      </c>
      <c r="DC78" s="160">
        <f t="shared" si="284"/>
        <v>0.26800000000000002</v>
      </c>
      <c r="DD78" s="201">
        <f t="shared" si="284"/>
        <v>0.26529999999999998</v>
      </c>
      <c r="DE78" s="181">
        <f t="shared" si="284"/>
        <v>0.32490000000000002</v>
      </c>
      <c r="DF78" s="160">
        <f t="shared" si="284"/>
        <v>0.32469999999999999</v>
      </c>
      <c r="DG78" s="201">
        <f t="shared" si="284"/>
        <v>0.3196</v>
      </c>
      <c r="DH78" s="170">
        <f t="shared" si="284"/>
        <v>0.32120000000000004</v>
      </c>
      <c r="DI78" s="160">
        <f t="shared" si="284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285">SUM(EC67, -EC74)</f>
        <v>0</v>
      </c>
      <c r="ED78" s="6">
        <f t="shared" si="285"/>
        <v>0</v>
      </c>
      <c r="EE78" s="6">
        <f t="shared" si="285"/>
        <v>0</v>
      </c>
      <c r="EF78" s="6">
        <f t="shared" si="285"/>
        <v>0</v>
      </c>
      <c r="EG78" s="6">
        <f t="shared" si="285"/>
        <v>0</v>
      </c>
      <c r="EH78" s="6">
        <f t="shared" si="285"/>
        <v>0</v>
      </c>
      <c r="EI78" s="6">
        <f t="shared" si="285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286">SUM(FP53, -FP58)</f>
        <v>0.38100000000000001</v>
      </c>
      <c r="FQ78" s="173">
        <f t="shared" si="286"/>
        <v>0.35270000000000001</v>
      </c>
      <c r="FR78" s="140">
        <f t="shared" si="286"/>
        <v>0.37519999999999998</v>
      </c>
      <c r="FS78" s="114">
        <f t="shared" si="286"/>
        <v>0.36569999999999997</v>
      </c>
      <c r="FT78" s="173">
        <f t="shared" si="286"/>
        <v>0.35360000000000003</v>
      </c>
      <c r="FU78" s="140">
        <f t="shared" si="286"/>
        <v>0.34229999999999999</v>
      </c>
      <c r="FV78" s="114">
        <f t="shared" si="286"/>
        <v>0.35670000000000002</v>
      </c>
      <c r="FW78" s="173">
        <f t="shared" si="286"/>
        <v>0.35670000000000002</v>
      </c>
      <c r="FX78" s="147">
        <f>SUM(FX52, -FX57)</f>
        <v>0.34570000000000001</v>
      </c>
      <c r="FY78" s="110">
        <f t="shared" ref="FY78:GD78" si="287">SUM(FY54, -FY58)</f>
        <v>0.34179999999999999</v>
      </c>
      <c r="FZ78" s="170">
        <f t="shared" si="287"/>
        <v>0.30620000000000003</v>
      </c>
      <c r="GA78" s="140">
        <f t="shared" si="287"/>
        <v>0.30419999999999997</v>
      </c>
      <c r="GB78" s="114">
        <f t="shared" si="287"/>
        <v>0.2868</v>
      </c>
      <c r="GC78" s="173">
        <f t="shared" si="287"/>
        <v>0.28289999999999998</v>
      </c>
      <c r="GD78" s="140">
        <f t="shared" si="287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288">SUM(GV67, -GV74)</f>
        <v>0</v>
      </c>
      <c r="GW78" s="6">
        <f t="shared" si="288"/>
        <v>0</v>
      </c>
      <c r="GX78" s="6">
        <f t="shared" si="288"/>
        <v>0</v>
      </c>
      <c r="GY78" s="6">
        <f t="shared" si="288"/>
        <v>0</v>
      </c>
      <c r="GZ78" s="6">
        <f t="shared" si="288"/>
        <v>0</v>
      </c>
      <c r="HA78" s="6">
        <f t="shared" si="288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289">SUM(IL54, -IL58)</f>
        <v>0.3543</v>
      </c>
      <c r="IM78" s="160">
        <f t="shared" si="289"/>
        <v>0.32600000000000001</v>
      </c>
      <c r="IN78" s="109">
        <f t="shared" si="289"/>
        <v>0.31469999999999998</v>
      </c>
      <c r="IO78" s="169">
        <f t="shared" si="289"/>
        <v>0.32250000000000001</v>
      </c>
      <c r="IP78" s="160">
        <f t="shared" si="289"/>
        <v>0.31260000000000004</v>
      </c>
      <c r="IQ78" s="112">
        <f t="shared" si="289"/>
        <v>0.30830000000000002</v>
      </c>
      <c r="IR78" s="172">
        <f t="shared" si="289"/>
        <v>0.3422</v>
      </c>
      <c r="IS78" s="218">
        <f t="shared" si="289"/>
        <v>0.33309999999999995</v>
      </c>
      <c r="IT78" s="90">
        <f t="shared" si="289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290">SUM(JH55, -JH58)</f>
        <v>0.3034</v>
      </c>
      <c r="JI78" s="109">
        <f t="shared" si="290"/>
        <v>0.32340000000000002</v>
      </c>
      <c r="JJ78" s="169">
        <f t="shared" si="290"/>
        <v>0.3155</v>
      </c>
      <c r="JK78" s="147">
        <f t="shared" si="290"/>
        <v>0.33710000000000001</v>
      </c>
      <c r="JL78" s="109">
        <f t="shared" si="290"/>
        <v>0.33260000000000001</v>
      </c>
      <c r="JM78" s="181">
        <f t="shared" si="290"/>
        <v>0.32900000000000001</v>
      </c>
      <c r="JN78" s="201">
        <f t="shared" si="290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291">SUM(KJ55, -KJ58)</f>
        <v>0.34760000000000002</v>
      </c>
      <c r="KK78" s="201">
        <f t="shared" si="291"/>
        <v>0.33139999999999997</v>
      </c>
      <c r="KL78" s="181">
        <f t="shared" si="291"/>
        <v>0.34899999999999998</v>
      </c>
      <c r="KM78" s="160">
        <f t="shared" si="291"/>
        <v>0.34970000000000001</v>
      </c>
      <c r="KN78" s="201">
        <f t="shared" si="291"/>
        <v>0.33490000000000003</v>
      </c>
      <c r="KO78" s="181">
        <f t="shared" si="291"/>
        <v>0.32350000000000001</v>
      </c>
      <c r="KP78" s="160">
        <f t="shared" si="291"/>
        <v>0.3296</v>
      </c>
      <c r="KQ78" s="201">
        <f t="shared" si="291"/>
        <v>0.3296</v>
      </c>
      <c r="KR78" s="181">
        <f t="shared" si="291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14">
        <f>SUM(MM55, -MM58)</f>
        <v>0.20030000000000001</v>
      </c>
      <c r="MN78" s="114">
        <f>SUM(MN52, -MN57)</f>
        <v>0.1862</v>
      </c>
      <c r="MO78" s="114">
        <f>SUM(MO52, -MO57)</f>
        <v>0.16619999999999999</v>
      </c>
      <c r="MP78" s="6">
        <f t="shared" ref="MM78:OX78" si="292">SUM(MP67, -MP74)</f>
        <v>0</v>
      </c>
      <c r="MQ78" s="6">
        <f t="shared" si="292"/>
        <v>0</v>
      </c>
      <c r="MR78" s="6">
        <f t="shared" si="292"/>
        <v>0</v>
      </c>
      <c r="MS78" s="6">
        <f t="shared" si="292"/>
        <v>0</v>
      </c>
      <c r="MT78" s="6">
        <f t="shared" si="292"/>
        <v>0</v>
      </c>
      <c r="MU78" s="6">
        <f t="shared" si="292"/>
        <v>0</v>
      </c>
      <c r="MV78" s="6">
        <f t="shared" si="292"/>
        <v>0</v>
      </c>
      <c r="MW78" s="6">
        <f t="shared" si="292"/>
        <v>0</v>
      </c>
      <c r="MX78" s="6">
        <f t="shared" si="292"/>
        <v>0</v>
      </c>
      <c r="MY78" s="6">
        <f t="shared" si="292"/>
        <v>0</v>
      </c>
      <c r="MZ78" s="6">
        <f t="shared" si="292"/>
        <v>0</v>
      </c>
      <c r="NA78" s="6">
        <f t="shared" si="292"/>
        <v>0</v>
      </c>
      <c r="NB78" s="6">
        <f t="shared" si="292"/>
        <v>0</v>
      </c>
      <c r="NC78" s="6">
        <f t="shared" si="292"/>
        <v>0</v>
      </c>
      <c r="ND78" s="6">
        <f t="shared" si="292"/>
        <v>0</v>
      </c>
      <c r="NE78" s="6">
        <f t="shared" si="292"/>
        <v>0</v>
      </c>
      <c r="NF78" s="6">
        <f t="shared" si="292"/>
        <v>0</v>
      </c>
      <c r="NG78" s="6">
        <f t="shared" si="292"/>
        <v>0</v>
      </c>
      <c r="NH78" s="6">
        <f t="shared" si="292"/>
        <v>0</v>
      </c>
      <c r="NI78" s="6">
        <f t="shared" si="292"/>
        <v>0</v>
      </c>
      <c r="NJ78" s="6">
        <f t="shared" si="292"/>
        <v>0</v>
      </c>
      <c r="NK78" s="6">
        <f t="shared" si="292"/>
        <v>0</v>
      </c>
      <c r="NL78" s="6">
        <f t="shared" si="292"/>
        <v>0</v>
      </c>
      <c r="NM78" s="6">
        <f t="shared" si="292"/>
        <v>0</v>
      </c>
      <c r="NN78" s="6">
        <f t="shared" si="292"/>
        <v>0</v>
      </c>
      <c r="NO78" s="6">
        <f t="shared" si="292"/>
        <v>0</v>
      </c>
      <c r="NP78" s="6">
        <f t="shared" si="292"/>
        <v>0</v>
      </c>
      <c r="NQ78" s="6">
        <f t="shared" si="292"/>
        <v>0</v>
      </c>
      <c r="NR78" s="6">
        <f t="shared" si="292"/>
        <v>0</v>
      </c>
      <c r="NS78" s="6">
        <f t="shared" si="292"/>
        <v>0</v>
      </c>
      <c r="NT78" s="6">
        <f t="shared" si="292"/>
        <v>0</v>
      </c>
      <c r="NU78" s="6">
        <f t="shared" si="292"/>
        <v>0</v>
      </c>
      <c r="NV78" s="6">
        <f t="shared" si="292"/>
        <v>0</v>
      </c>
      <c r="NW78" s="6">
        <f t="shared" si="292"/>
        <v>0</v>
      </c>
      <c r="NX78" s="6">
        <f t="shared" si="292"/>
        <v>0</v>
      </c>
      <c r="NY78" s="6">
        <f t="shared" si="292"/>
        <v>0</v>
      </c>
      <c r="NZ78" s="6">
        <f t="shared" si="292"/>
        <v>0</v>
      </c>
      <c r="OA78" s="6">
        <f t="shared" si="292"/>
        <v>0</v>
      </c>
      <c r="OB78" s="6">
        <f t="shared" si="292"/>
        <v>0</v>
      </c>
      <c r="OC78" s="6">
        <f t="shared" si="292"/>
        <v>0</v>
      </c>
      <c r="OD78" s="6">
        <f t="shared" si="292"/>
        <v>0</v>
      </c>
      <c r="OE78" s="6">
        <f t="shared" si="292"/>
        <v>0</v>
      </c>
      <c r="OF78" s="6">
        <f t="shared" si="292"/>
        <v>0</v>
      </c>
      <c r="OG78" s="6">
        <f t="shared" si="292"/>
        <v>0</v>
      </c>
      <c r="OH78" s="6">
        <f t="shared" si="292"/>
        <v>0</v>
      </c>
      <c r="OI78" s="6">
        <f t="shared" si="292"/>
        <v>0</v>
      </c>
      <c r="OJ78" s="6">
        <f t="shared" si="292"/>
        <v>0</v>
      </c>
      <c r="OK78" s="6">
        <f t="shared" si="292"/>
        <v>0</v>
      </c>
      <c r="OL78" s="6">
        <f t="shared" si="292"/>
        <v>0</v>
      </c>
      <c r="OM78" s="6">
        <f t="shared" si="292"/>
        <v>0</v>
      </c>
      <c r="ON78" s="6">
        <f t="shared" si="292"/>
        <v>0</v>
      </c>
      <c r="OO78" s="6">
        <f t="shared" si="292"/>
        <v>0</v>
      </c>
      <c r="OP78" s="6">
        <f t="shared" si="292"/>
        <v>0</v>
      </c>
      <c r="OQ78" s="6">
        <f t="shared" si="292"/>
        <v>0</v>
      </c>
      <c r="OR78" s="6">
        <f t="shared" si="292"/>
        <v>0</v>
      </c>
      <c r="OS78" s="6">
        <f t="shared" si="292"/>
        <v>0</v>
      </c>
      <c r="OT78" s="6">
        <f t="shared" si="292"/>
        <v>0</v>
      </c>
      <c r="OU78" s="6">
        <f t="shared" si="292"/>
        <v>0</v>
      </c>
      <c r="OV78" s="6">
        <f t="shared" si="292"/>
        <v>0</v>
      </c>
      <c r="OW78" s="6">
        <f t="shared" si="292"/>
        <v>0</v>
      </c>
      <c r="OX78" s="6">
        <f t="shared" si="292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293">SUM(PE67, -PE74)</f>
        <v>0</v>
      </c>
      <c r="PF78" s="6">
        <f t="shared" si="293"/>
        <v>0</v>
      </c>
      <c r="PG78" s="6">
        <f t="shared" si="293"/>
        <v>0</v>
      </c>
      <c r="PH78" s="6">
        <f t="shared" si="293"/>
        <v>0</v>
      </c>
      <c r="PI78" s="6">
        <f t="shared" si="293"/>
        <v>0</v>
      </c>
      <c r="PJ78" s="6">
        <f t="shared" si="293"/>
        <v>0</v>
      </c>
      <c r="PK78" s="6">
        <f t="shared" si="293"/>
        <v>0</v>
      </c>
      <c r="PL78" s="6">
        <f t="shared" si="293"/>
        <v>0</v>
      </c>
      <c r="PM78" s="6">
        <f t="shared" si="293"/>
        <v>0</v>
      </c>
      <c r="PN78" s="6">
        <f t="shared" si="293"/>
        <v>0</v>
      </c>
      <c r="PO78" s="6">
        <f t="shared" si="293"/>
        <v>0</v>
      </c>
      <c r="PP78" s="6">
        <f t="shared" si="293"/>
        <v>0</v>
      </c>
      <c r="PQ78" s="6">
        <f t="shared" si="293"/>
        <v>0</v>
      </c>
      <c r="PR78" s="6">
        <f t="shared" si="293"/>
        <v>0</v>
      </c>
      <c r="PS78" s="6">
        <f t="shared" si="293"/>
        <v>0</v>
      </c>
      <c r="PT78" s="6">
        <f t="shared" si="293"/>
        <v>0</v>
      </c>
      <c r="PU78" s="6">
        <f t="shared" si="293"/>
        <v>0</v>
      </c>
      <c r="PV78" s="6">
        <f t="shared" si="293"/>
        <v>0</v>
      </c>
      <c r="PW78" s="6">
        <f t="shared" si="293"/>
        <v>0</v>
      </c>
      <c r="PX78" s="6">
        <f t="shared" si="293"/>
        <v>0</v>
      </c>
      <c r="PY78" s="6">
        <f t="shared" si="293"/>
        <v>0</v>
      </c>
      <c r="PZ78" s="6">
        <f t="shared" si="293"/>
        <v>0</v>
      </c>
      <c r="QA78" s="6">
        <f t="shared" si="293"/>
        <v>0</v>
      </c>
      <c r="QB78" s="6">
        <f t="shared" si="293"/>
        <v>0</v>
      </c>
      <c r="QC78" s="6">
        <f t="shared" si="293"/>
        <v>0</v>
      </c>
      <c r="QD78" s="6">
        <f t="shared" si="293"/>
        <v>0</v>
      </c>
      <c r="QE78" s="6">
        <f t="shared" si="293"/>
        <v>0</v>
      </c>
      <c r="QF78" s="6">
        <f t="shared" si="293"/>
        <v>0</v>
      </c>
      <c r="QG78" s="6">
        <f t="shared" si="293"/>
        <v>0</v>
      </c>
      <c r="QH78" s="6">
        <f t="shared" si="293"/>
        <v>0</v>
      </c>
      <c r="QI78" s="6">
        <f t="shared" si="293"/>
        <v>0</v>
      </c>
      <c r="QJ78" s="6">
        <f t="shared" si="293"/>
        <v>0</v>
      </c>
      <c r="QK78" s="6">
        <f t="shared" si="293"/>
        <v>0</v>
      </c>
      <c r="QL78" s="6">
        <f t="shared" si="293"/>
        <v>0</v>
      </c>
      <c r="QM78" s="6">
        <f t="shared" si="293"/>
        <v>0</v>
      </c>
      <c r="QN78" s="6">
        <f t="shared" si="293"/>
        <v>0</v>
      </c>
      <c r="QO78" s="6">
        <f t="shared" si="293"/>
        <v>0</v>
      </c>
      <c r="QP78" s="6">
        <f t="shared" si="293"/>
        <v>0</v>
      </c>
      <c r="QQ78" s="6">
        <f t="shared" si="293"/>
        <v>0</v>
      </c>
      <c r="QR78" s="6">
        <f t="shared" si="293"/>
        <v>0</v>
      </c>
      <c r="QS78" s="6">
        <f t="shared" si="293"/>
        <v>0</v>
      </c>
      <c r="QT78" s="6">
        <f t="shared" si="293"/>
        <v>0</v>
      </c>
      <c r="QU78" s="6">
        <f t="shared" si="293"/>
        <v>0</v>
      </c>
      <c r="QV78" s="6">
        <f t="shared" si="293"/>
        <v>0</v>
      </c>
      <c r="QW78" s="6">
        <f t="shared" si="293"/>
        <v>0</v>
      </c>
      <c r="QX78" s="6">
        <f t="shared" si="293"/>
        <v>0</v>
      </c>
      <c r="QY78" s="6">
        <f t="shared" si="293"/>
        <v>0</v>
      </c>
      <c r="QZ78" s="6">
        <f t="shared" si="293"/>
        <v>0</v>
      </c>
      <c r="RA78" s="6">
        <f t="shared" si="293"/>
        <v>0</v>
      </c>
      <c r="RB78" s="6">
        <f t="shared" si="293"/>
        <v>0</v>
      </c>
      <c r="RC78" s="6">
        <f t="shared" si="293"/>
        <v>0</v>
      </c>
      <c r="RD78" s="6">
        <f t="shared" si="293"/>
        <v>0</v>
      </c>
      <c r="RE78" s="6">
        <f t="shared" si="293"/>
        <v>0</v>
      </c>
      <c r="RF78" s="6">
        <f t="shared" si="293"/>
        <v>0</v>
      </c>
      <c r="RG78" s="6">
        <f t="shared" si="293"/>
        <v>0</v>
      </c>
      <c r="RH78" s="6">
        <f t="shared" si="293"/>
        <v>0</v>
      </c>
      <c r="RI78" s="6">
        <f t="shared" si="293"/>
        <v>0</v>
      </c>
      <c r="RJ78" s="6">
        <f t="shared" si="293"/>
        <v>0</v>
      </c>
      <c r="RK78" s="6">
        <f t="shared" si="293"/>
        <v>0</v>
      </c>
      <c r="RL78" s="6">
        <f t="shared" si="293"/>
        <v>0</v>
      </c>
      <c r="RM78" s="6">
        <f t="shared" si="293"/>
        <v>0</v>
      </c>
      <c r="RN78" s="6">
        <f t="shared" si="293"/>
        <v>0</v>
      </c>
      <c r="RO78" s="6">
        <f t="shared" si="293"/>
        <v>0</v>
      </c>
      <c r="RP78" s="6">
        <f t="shared" si="293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17" t="s">
        <v>64</v>
      </c>
      <c r="MN79" s="117" t="s">
        <v>64</v>
      </c>
      <c r="MO79" s="117" t="s">
        <v>64</v>
      </c>
      <c r="MP79" s="58"/>
      <c r="MQ79" s="58"/>
      <c r="MR79" s="58"/>
      <c r="MS79" s="58"/>
      <c r="MT79" s="58"/>
      <c r="MU79" s="58"/>
      <c r="MV79" s="58"/>
      <c r="MW79" s="58"/>
      <c r="MX79" s="58"/>
      <c r="MY79" s="58"/>
      <c r="MZ79" s="58"/>
      <c r="NA79" s="58"/>
      <c r="NB79" s="58"/>
      <c r="NC79" s="58"/>
      <c r="ND79" s="58"/>
      <c r="NE79" s="58"/>
      <c r="NF79" s="58"/>
      <c r="NG79" s="58"/>
      <c r="NH79" s="58"/>
      <c r="NI79" s="58"/>
      <c r="NJ79" s="58"/>
      <c r="NK79" s="58"/>
      <c r="NL79" s="58"/>
      <c r="NM79" s="58"/>
      <c r="NN79" s="58"/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294">SUM(FK53, -FK57)</f>
        <v>0.35099999999999998</v>
      </c>
      <c r="FL80" s="140">
        <f t="shared" si="294"/>
        <v>0.36620000000000003</v>
      </c>
      <c r="FM80" s="114">
        <f t="shared" si="294"/>
        <v>0.35860000000000003</v>
      </c>
      <c r="FN80" s="173">
        <f t="shared" si="294"/>
        <v>0.35160000000000002</v>
      </c>
      <c r="FO80" s="140">
        <f t="shared" si="294"/>
        <v>0.36059999999999998</v>
      </c>
      <c r="FP80" s="114">
        <f t="shared" si="294"/>
        <v>0.35639999999999994</v>
      </c>
      <c r="FQ80" s="173">
        <f t="shared" si="294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295">SUM(HS51, -HS55)</f>
        <v>0.2833</v>
      </c>
      <c r="HT80" s="173">
        <f t="shared" si="295"/>
        <v>0.2923</v>
      </c>
      <c r="HU80" s="140">
        <f t="shared" si="295"/>
        <v>0.31230000000000002</v>
      </c>
      <c r="HV80" s="114">
        <f t="shared" si="295"/>
        <v>0.30420000000000003</v>
      </c>
      <c r="HW80" s="173">
        <f t="shared" si="295"/>
        <v>0.28759999999999997</v>
      </c>
      <c r="HX80" s="140">
        <f t="shared" si="295"/>
        <v>0.30209999999999998</v>
      </c>
      <c r="HY80" s="114">
        <f t="shared" si="295"/>
        <v>0.31420000000000003</v>
      </c>
      <c r="HZ80" s="173">
        <f t="shared" si="295"/>
        <v>0.31240000000000001</v>
      </c>
      <c r="IA80" s="140">
        <f t="shared" si="295"/>
        <v>0.31269999999999998</v>
      </c>
      <c r="IB80" s="114">
        <f t="shared" si="295"/>
        <v>0.3095</v>
      </c>
      <c r="IC80" s="173">
        <f t="shared" si="295"/>
        <v>0.29219999999999996</v>
      </c>
      <c r="ID80" s="217">
        <f t="shared" ref="ID80:II80" si="296">SUM(ID51, -ID56)</f>
        <v>0.29849999999999999</v>
      </c>
      <c r="IE80" s="15">
        <f t="shared" si="296"/>
        <v>0.32150000000000001</v>
      </c>
      <c r="IF80" s="173">
        <f t="shared" si="296"/>
        <v>0.30320000000000003</v>
      </c>
      <c r="IG80" s="217">
        <f t="shared" si="296"/>
        <v>0.31440000000000001</v>
      </c>
      <c r="IH80" s="15">
        <f t="shared" si="296"/>
        <v>0.32719999999999999</v>
      </c>
      <c r="II80" s="173">
        <f t="shared" si="296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297">SUM(IR55, -IR58)</f>
        <v>0.30959999999999999</v>
      </c>
      <c r="IS80" s="227">
        <f t="shared" si="297"/>
        <v>0.31339999999999996</v>
      </c>
      <c r="IT80" s="212">
        <f t="shared" si="297"/>
        <v>0.31009999999999999</v>
      </c>
      <c r="IU80" s="229">
        <f t="shared" si="297"/>
        <v>0.31190000000000001</v>
      </c>
      <c r="IV80" s="160">
        <f t="shared" si="297"/>
        <v>0.31709999999999999</v>
      </c>
      <c r="IW80" s="201">
        <f t="shared" si="297"/>
        <v>0.32289999999999996</v>
      </c>
      <c r="IX80" s="181">
        <f t="shared" si="297"/>
        <v>0.3362</v>
      </c>
      <c r="IY80" s="160">
        <f t="shared" si="297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298">SUM(JH56, -JH58)</f>
        <v>0.30030000000000001</v>
      </c>
      <c r="JI80" s="201">
        <f t="shared" si="298"/>
        <v>0.30819999999999997</v>
      </c>
      <c r="JJ80" s="181">
        <f t="shared" si="298"/>
        <v>0.29730000000000001</v>
      </c>
      <c r="JK80" s="160">
        <f t="shared" si="298"/>
        <v>0.31090000000000001</v>
      </c>
      <c r="JL80" s="201">
        <f t="shared" si="298"/>
        <v>0.31180000000000002</v>
      </c>
      <c r="JM80" s="169">
        <f t="shared" si="298"/>
        <v>0.32879999999999998</v>
      </c>
      <c r="JN80" s="109">
        <f t="shared" si="298"/>
        <v>0.31029999999999996</v>
      </c>
      <c r="JO80" s="109">
        <f t="shared" si="298"/>
        <v>0.3347</v>
      </c>
      <c r="JP80" s="109">
        <f t="shared" si="298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299">SUM(KJ51, -KJ55)</f>
        <v>0.34109999999999996</v>
      </c>
      <c r="KK80" s="114">
        <f t="shared" si="299"/>
        <v>0.31419999999999998</v>
      </c>
      <c r="KL80" s="173">
        <f t="shared" si="299"/>
        <v>0.3201</v>
      </c>
      <c r="KM80" s="140">
        <f t="shared" si="299"/>
        <v>0.32219999999999999</v>
      </c>
      <c r="KN80" s="114">
        <f t="shared" si="299"/>
        <v>0.3115</v>
      </c>
      <c r="KO80" s="173">
        <f t="shared" si="299"/>
        <v>0.30430000000000001</v>
      </c>
      <c r="KP80" s="140">
        <f t="shared" si="299"/>
        <v>0.2944</v>
      </c>
      <c r="KQ80" s="114">
        <f t="shared" si="299"/>
        <v>0.29260000000000003</v>
      </c>
      <c r="KR80" s="173">
        <f t="shared" si="299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14">
        <f>SUM(MM53, -MM57)</f>
        <v>0.17849999999999999</v>
      </c>
      <c r="MN80" s="114">
        <f>SUM(MN53, -MN57)</f>
        <v>0.17070000000000002</v>
      </c>
      <c r="MO80" s="114">
        <f>SUM(MO53, -MO57)</f>
        <v>0.151</v>
      </c>
      <c r="MP80" s="6">
        <f>SUM(MP67, -MP73,)</f>
        <v>0</v>
      </c>
      <c r="MQ80" s="6">
        <f>SUM(MQ68, -MQ74)</f>
        <v>0</v>
      </c>
      <c r="MR80" s="6">
        <f>SUM(MR67, -MR73)</f>
        <v>0</v>
      </c>
      <c r="MS80" s="6">
        <f>SUM(MS67, -MS73,)</f>
        <v>0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16" t="s">
        <v>48</v>
      </c>
      <c r="MN81" s="116" t="s">
        <v>48</v>
      </c>
      <c r="MO81" s="182" t="s">
        <v>52</v>
      </c>
      <c r="MP81" s="58"/>
      <c r="MQ81" s="58"/>
      <c r="MR81" s="58"/>
      <c r="MS81" s="58"/>
      <c r="MT81" s="58"/>
      <c r="MU81" s="58"/>
      <c r="MV81" s="58"/>
      <c r="MW81" s="58"/>
      <c r="MX81" s="58"/>
      <c r="MY81" s="58"/>
      <c r="MZ81" s="58"/>
      <c r="NA81" s="58"/>
      <c r="NB81" s="58"/>
      <c r="NC81" s="58"/>
      <c r="ND81" s="58"/>
      <c r="NE81" s="58"/>
      <c r="NF81" s="58"/>
      <c r="NG81" s="58"/>
      <c r="NH81" s="58"/>
      <c r="NI81" s="58"/>
      <c r="NJ81" s="58"/>
      <c r="NK81" s="58"/>
      <c r="NL81" s="58"/>
      <c r="NM81" s="58"/>
      <c r="NN81" s="58"/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00">SUM(Q52, -Q56)</f>
        <v>0.107</v>
      </c>
      <c r="R82" s="170">
        <f t="shared" si="300"/>
        <v>0.11929999999999999</v>
      </c>
      <c r="S82" s="219">
        <f t="shared" si="300"/>
        <v>0.1293</v>
      </c>
      <c r="T82" s="87">
        <f t="shared" si="300"/>
        <v>0.13999999999999999</v>
      </c>
      <c r="U82" s="144">
        <f t="shared" si="300"/>
        <v>9.820000000000001E-2</v>
      </c>
      <c r="V82" s="219">
        <f t="shared" si="300"/>
        <v>0.1032</v>
      </c>
      <c r="W82" s="87">
        <f t="shared" si="300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01">SUM(BE52, -BE56)</f>
        <v>0.23449999999999999</v>
      </c>
      <c r="BF82" s="140">
        <f t="shared" si="301"/>
        <v>0.22810000000000002</v>
      </c>
      <c r="BG82" s="114">
        <f t="shared" si="301"/>
        <v>0.21359999999999998</v>
      </c>
      <c r="BH82" s="173">
        <f t="shared" si="301"/>
        <v>0.19950000000000001</v>
      </c>
      <c r="BI82" s="140">
        <f t="shared" si="301"/>
        <v>0.1976</v>
      </c>
      <c r="BJ82" s="114">
        <f t="shared" si="301"/>
        <v>0.2019</v>
      </c>
      <c r="BK82" s="173">
        <f t="shared" si="301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02">SUM(CD55, -CD58)</f>
        <v>0.19339999999999999</v>
      </c>
      <c r="CE82" s="142">
        <f t="shared" si="302"/>
        <v>0.1938</v>
      </c>
      <c r="CF82" s="112">
        <f t="shared" si="302"/>
        <v>0.18729999999999999</v>
      </c>
      <c r="CG82" s="172">
        <f t="shared" si="302"/>
        <v>0.1948</v>
      </c>
      <c r="CH82" s="142">
        <f t="shared" si="302"/>
        <v>0.19270000000000001</v>
      </c>
      <c r="CI82" s="112">
        <f t="shared" si="302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03">SUM(DT53, -DT57)</f>
        <v>0.3422</v>
      </c>
      <c r="DU82" s="160">
        <f t="shared" si="303"/>
        <v>0.3332</v>
      </c>
      <c r="DV82" s="201">
        <f t="shared" si="303"/>
        <v>0.30959999999999999</v>
      </c>
      <c r="DW82" s="181">
        <f t="shared" si="303"/>
        <v>0.3236</v>
      </c>
      <c r="DX82" s="201">
        <f t="shared" si="303"/>
        <v>0.30349999999999999</v>
      </c>
      <c r="DY82" s="110">
        <f t="shared" si="303"/>
        <v>0.27749999999999997</v>
      </c>
      <c r="DZ82" s="109">
        <f t="shared" si="303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04">SUM(EK53, -EK57)</f>
        <v>0.29409999999999997</v>
      </c>
      <c r="EL82" s="109">
        <f t="shared" si="304"/>
        <v>0.31609999999999999</v>
      </c>
      <c r="EM82" s="169">
        <f t="shared" si="304"/>
        <v>0.27789999999999998</v>
      </c>
      <c r="EN82" s="147">
        <f t="shared" si="304"/>
        <v>0.30230000000000001</v>
      </c>
      <c r="EO82" s="109">
        <f t="shared" si="304"/>
        <v>0.30509999999999998</v>
      </c>
      <c r="EP82" s="169">
        <f t="shared" si="304"/>
        <v>0.31040000000000001</v>
      </c>
      <c r="EQ82" s="147">
        <f t="shared" si="304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05">SUM(HH53, -HH57)</f>
        <v>0.28160000000000002</v>
      </c>
      <c r="HI82" s="140">
        <f t="shared" si="305"/>
        <v>0.32190000000000002</v>
      </c>
      <c r="HJ82" s="114">
        <f t="shared" si="305"/>
        <v>0.30790000000000001</v>
      </c>
      <c r="HK82" s="173">
        <f t="shared" si="305"/>
        <v>0.29680000000000001</v>
      </c>
      <c r="HL82" s="147">
        <f t="shared" si="305"/>
        <v>0.29410000000000003</v>
      </c>
      <c r="HM82" s="114">
        <f t="shared" si="305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06">SUM(HR54, -HR58)</f>
        <v>0.27639999999999998</v>
      </c>
      <c r="HS82" s="201">
        <f t="shared" si="306"/>
        <v>0.27979999999999999</v>
      </c>
      <c r="HT82" s="181">
        <f t="shared" si="306"/>
        <v>0.29020000000000001</v>
      </c>
      <c r="HU82" s="160">
        <f t="shared" si="306"/>
        <v>0.29309999999999997</v>
      </c>
      <c r="HV82" s="201">
        <f t="shared" si="306"/>
        <v>0.28459999999999996</v>
      </c>
      <c r="HW82" s="181">
        <f t="shared" si="306"/>
        <v>0.26989999999999997</v>
      </c>
      <c r="HX82" s="160">
        <f t="shared" si="306"/>
        <v>0.28270000000000001</v>
      </c>
      <c r="HY82" s="201">
        <f t="shared" si="306"/>
        <v>0.28739999999999999</v>
      </c>
      <c r="HZ82" s="169">
        <f t="shared" si="306"/>
        <v>0.30249999999999999</v>
      </c>
      <c r="IA82" s="147">
        <f t="shared" si="306"/>
        <v>0.28799999999999998</v>
      </c>
      <c r="IB82" s="109">
        <f t="shared" si="306"/>
        <v>0.28660000000000002</v>
      </c>
      <c r="IC82" s="181">
        <f t="shared" si="306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07">SUM(KH51, -KH54)</f>
        <v>0.32540000000000002</v>
      </c>
      <c r="KI82" s="173">
        <f t="shared" si="307"/>
        <v>0.32239999999999996</v>
      </c>
      <c r="KJ82" s="140">
        <f t="shared" si="307"/>
        <v>0.31499999999999995</v>
      </c>
      <c r="KK82" s="114">
        <f t="shared" si="307"/>
        <v>0.28539999999999999</v>
      </c>
      <c r="KL82" s="173">
        <f t="shared" si="307"/>
        <v>0.28209999999999996</v>
      </c>
      <c r="KM82" s="142">
        <f t="shared" si="307"/>
        <v>0.30130000000000001</v>
      </c>
      <c r="KN82" s="201">
        <f t="shared" si="307"/>
        <v>0.27290000000000003</v>
      </c>
      <c r="KO82" s="173">
        <f t="shared" si="307"/>
        <v>0.28079999999999999</v>
      </c>
      <c r="KP82" s="140">
        <f t="shared" si="307"/>
        <v>0.27640000000000003</v>
      </c>
      <c r="KQ82" s="114">
        <f t="shared" si="307"/>
        <v>0.28710000000000002</v>
      </c>
      <c r="KR82" s="173">
        <f t="shared" si="307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14">
        <f>SUM(MM54, -MM57)</f>
        <v>0.17799999999999999</v>
      </c>
      <c r="MN82" s="114">
        <f>SUM(MN54, -MN57)</f>
        <v>0.16350000000000001</v>
      </c>
      <c r="MO82" s="109">
        <f>SUM(MO51, -MO56)</f>
        <v>0.1479</v>
      </c>
      <c r="MP82" s="6">
        <f>SUM(MP68, -MP74)</f>
        <v>0</v>
      </c>
      <c r="MQ82" s="6">
        <f>SUM(MQ67, -MQ73)</f>
        <v>0</v>
      </c>
      <c r="MR82" s="6">
        <f>SUM(MR68, -MR74)</f>
        <v>0</v>
      </c>
      <c r="MS82" s="6">
        <f>SUM(MS68, -MS74)</f>
        <v>0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11" t="s">
        <v>68</v>
      </c>
      <c r="MN83" s="111" t="s">
        <v>68</v>
      </c>
      <c r="MO83" s="111" t="s">
        <v>68</v>
      </c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08">SUM(BE52, -BE55)</f>
        <v>0.2238</v>
      </c>
      <c r="BF84" s="140">
        <f t="shared" si="308"/>
        <v>0.22100000000000003</v>
      </c>
      <c r="BG84" s="114">
        <f t="shared" si="308"/>
        <v>0.2127</v>
      </c>
      <c r="BH84" s="173">
        <f t="shared" si="308"/>
        <v>0.19350000000000001</v>
      </c>
      <c r="BI84" s="140">
        <f t="shared" si="308"/>
        <v>0.18340000000000001</v>
      </c>
      <c r="BJ84" s="114">
        <f t="shared" si="308"/>
        <v>0.19309999999999999</v>
      </c>
      <c r="BK84" s="173">
        <f t="shared" si="308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09">SUM(DS54, -DS57)</f>
        <v>0.31369999999999998</v>
      </c>
      <c r="DT84" s="170">
        <f t="shared" si="309"/>
        <v>0.33260000000000001</v>
      </c>
      <c r="DU84" s="138">
        <f t="shared" si="309"/>
        <v>0.318</v>
      </c>
      <c r="DV84" s="110">
        <f t="shared" si="309"/>
        <v>0.29580000000000001</v>
      </c>
      <c r="DW84" s="170">
        <f t="shared" si="309"/>
        <v>0.3145</v>
      </c>
      <c r="DX84" s="110">
        <f t="shared" si="309"/>
        <v>0.29530000000000001</v>
      </c>
      <c r="DY84" s="109">
        <f t="shared" si="309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10">SUM(EC73, -EC80)</f>
        <v>0</v>
      </c>
      <c r="ED84" s="6">
        <f t="shared" si="310"/>
        <v>0</v>
      </c>
      <c r="EE84" s="6">
        <f t="shared" si="310"/>
        <v>0</v>
      </c>
      <c r="EF84" s="6">
        <f t="shared" si="310"/>
        <v>0</v>
      </c>
      <c r="EG84" s="6">
        <f t="shared" si="310"/>
        <v>0</v>
      </c>
      <c r="EH84" s="6">
        <f t="shared" si="310"/>
        <v>0</v>
      </c>
      <c r="EI84" s="6">
        <f t="shared" si="310"/>
        <v>0</v>
      </c>
      <c r="EK84" s="138">
        <f t="shared" ref="EK84:ES84" si="311">SUM(EK54, -EK57)</f>
        <v>0.27239999999999998</v>
      </c>
      <c r="EL84" s="110">
        <f t="shared" si="311"/>
        <v>0.2974</v>
      </c>
      <c r="EM84" s="170">
        <f t="shared" si="311"/>
        <v>0.25990000000000002</v>
      </c>
      <c r="EN84" s="138">
        <f t="shared" si="311"/>
        <v>0.27800000000000002</v>
      </c>
      <c r="EO84" s="110">
        <f t="shared" si="311"/>
        <v>0.29089999999999999</v>
      </c>
      <c r="EP84" s="170">
        <f t="shared" si="311"/>
        <v>0.27529999999999999</v>
      </c>
      <c r="EQ84" s="138">
        <f t="shared" si="311"/>
        <v>0.26890000000000003</v>
      </c>
      <c r="ER84" s="110">
        <f t="shared" si="311"/>
        <v>0.27149999999999996</v>
      </c>
      <c r="ES84" s="170">
        <f t="shared" si="311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12">SUM(GV73, -GV80)</f>
        <v>0</v>
      </c>
      <c r="GW84" s="6">
        <f t="shared" si="312"/>
        <v>0</v>
      </c>
      <c r="GX84" s="6">
        <f t="shared" si="312"/>
        <v>0</v>
      </c>
      <c r="GY84" s="6">
        <f t="shared" si="312"/>
        <v>0</v>
      </c>
      <c r="GZ84" s="6">
        <f t="shared" si="312"/>
        <v>0</v>
      </c>
      <c r="HA84" s="6">
        <f t="shared" si="312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13">SUM(HI54, -HI57)</f>
        <v>0.29370000000000002</v>
      </c>
      <c r="HJ84" s="109">
        <f t="shared" si="313"/>
        <v>0.29149999999999998</v>
      </c>
      <c r="HK84" s="169">
        <f t="shared" si="313"/>
        <v>0.28470000000000001</v>
      </c>
      <c r="HL84" s="140">
        <f t="shared" si="313"/>
        <v>0.28700000000000003</v>
      </c>
      <c r="HM84" s="109">
        <f t="shared" si="313"/>
        <v>0.27929999999999999</v>
      </c>
      <c r="HN84" s="169">
        <f t="shared" si="313"/>
        <v>0.26890000000000003</v>
      </c>
      <c r="HO84" s="147">
        <f t="shared" si="313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14">SUM(HW54, -HW57)</f>
        <v>0.25600000000000001</v>
      </c>
      <c r="HX84" s="147">
        <f t="shared" si="314"/>
        <v>0.26979999999999998</v>
      </c>
      <c r="HY84" s="109">
        <f t="shared" si="314"/>
        <v>0.2732</v>
      </c>
      <c r="HZ84" s="181">
        <f t="shared" si="314"/>
        <v>0.28079999999999999</v>
      </c>
      <c r="IA84" s="160">
        <f t="shared" si="314"/>
        <v>0.2797</v>
      </c>
      <c r="IB84" s="201">
        <f t="shared" si="314"/>
        <v>0.2767</v>
      </c>
      <c r="IC84" s="169">
        <f t="shared" si="314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15">SUM(KE51, -KE53)</f>
        <v>0.33289999999999997</v>
      </c>
      <c r="KF84" s="172">
        <f t="shared" si="315"/>
        <v>0.31779999999999997</v>
      </c>
      <c r="KG84" s="142">
        <f t="shared" si="315"/>
        <v>0.32579999999999998</v>
      </c>
      <c r="KH84" s="112">
        <f t="shared" si="315"/>
        <v>0.31310000000000004</v>
      </c>
      <c r="KI84" s="172">
        <f t="shared" si="315"/>
        <v>0.31859999999999999</v>
      </c>
      <c r="KJ84" s="142">
        <f t="shared" si="315"/>
        <v>0.3044</v>
      </c>
      <c r="KK84" s="112">
        <f t="shared" si="315"/>
        <v>0.27949999999999997</v>
      </c>
      <c r="KL84" s="172">
        <f t="shared" si="315"/>
        <v>0.28209999999999996</v>
      </c>
      <c r="KM84" s="140">
        <f t="shared" si="315"/>
        <v>0.29209999999999997</v>
      </c>
      <c r="KN84" s="112">
        <f t="shared" si="315"/>
        <v>0.27160000000000001</v>
      </c>
      <c r="KO84" s="172">
        <f t="shared" si="315"/>
        <v>0.27790000000000004</v>
      </c>
      <c r="KP84" s="142">
        <f t="shared" si="315"/>
        <v>0.26840000000000003</v>
      </c>
      <c r="KQ84" s="112">
        <f t="shared" si="315"/>
        <v>0.28200000000000003</v>
      </c>
      <c r="KR84" s="181">
        <f t="shared" si="315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16">SUM(LV54, -LV57)</f>
        <v>0.1898</v>
      </c>
      <c r="LW84" s="140">
        <f t="shared" si="316"/>
        <v>0.18869999999999998</v>
      </c>
      <c r="LX84" s="114">
        <f t="shared" si="316"/>
        <v>0.19289999999999999</v>
      </c>
      <c r="LY84" s="173">
        <f t="shared" si="316"/>
        <v>0.1925</v>
      </c>
      <c r="LZ84" s="140">
        <f t="shared" si="316"/>
        <v>0.17299999999999999</v>
      </c>
      <c r="MA84" s="114">
        <f t="shared" si="316"/>
        <v>0.18640000000000001</v>
      </c>
      <c r="MB84" s="173">
        <f t="shared" si="316"/>
        <v>0.17519999999999999</v>
      </c>
      <c r="MC84" s="140">
        <f>SUM(MC54, -MC57)</f>
        <v>0.18330000000000002</v>
      </c>
      <c r="MD84" s="114">
        <f>SUM(MD54, -MD57)</f>
        <v>0.19929999999999998</v>
      </c>
      <c r="ME84" s="173">
        <f>SUM(ME54, -ME57)</f>
        <v>0.19209999999999999</v>
      </c>
      <c r="MF84" s="140">
        <f>SUM(MF54, -MF57)</f>
        <v>0.193</v>
      </c>
      <c r="MG84" s="114">
        <f>SUM(MG54, -MG57)</f>
        <v>0.19389999999999999</v>
      </c>
      <c r="MH84" s="173">
        <f>SUM(MH54, -MH57)</f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10">
        <f>SUM(MM55, -MM57)</f>
        <v>0.17780000000000001</v>
      </c>
      <c r="MN84" s="110">
        <f>SUM(MN55, -MN57)</f>
        <v>0.15770000000000001</v>
      </c>
      <c r="MO84" s="110">
        <f>SUM(MO54, -MO57)</f>
        <v>0.14679999999999999</v>
      </c>
      <c r="MP84" s="6">
        <f t="shared" ref="MM84:OX84" si="317">SUM(MP73, -MP80)</f>
        <v>0</v>
      </c>
      <c r="MQ84" s="6">
        <f t="shared" si="317"/>
        <v>0</v>
      </c>
      <c r="MR84" s="6">
        <f t="shared" si="317"/>
        <v>0</v>
      </c>
      <c r="MS84" s="6">
        <f t="shared" si="317"/>
        <v>0</v>
      </c>
      <c r="MT84" s="6">
        <f t="shared" si="317"/>
        <v>0</v>
      </c>
      <c r="MU84" s="6">
        <f t="shared" si="317"/>
        <v>0</v>
      </c>
      <c r="MV84" s="6">
        <f t="shared" si="317"/>
        <v>0</v>
      </c>
      <c r="MW84" s="6">
        <f t="shared" si="317"/>
        <v>0</v>
      </c>
      <c r="MX84" s="6">
        <f t="shared" si="317"/>
        <v>0</v>
      </c>
      <c r="MY84" s="6">
        <f t="shared" si="317"/>
        <v>0</v>
      </c>
      <c r="MZ84" s="6">
        <f t="shared" si="317"/>
        <v>0</v>
      </c>
      <c r="NA84" s="6">
        <f t="shared" si="317"/>
        <v>0</v>
      </c>
      <c r="NB84" s="6">
        <f t="shared" si="317"/>
        <v>0</v>
      </c>
      <c r="NC84" s="6">
        <f t="shared" si="317"/>
        <v>0</v>
      </c>
      <c r="ND84" s="6">
        <f t="shared" si="317"/>
        <v>0</v>
      </c>
      <c r="NE84" s="6">
        <f t="shared" si="317"/>
        <v>0</v>
      </c>
      <c r="NF84" s="6">
        <f t="shared" si="317"/>
        <v>0</v>
      </c>
      <c r="NG84" s="6">
        <f t="shared" si="317"/>
        <v>0</v>
      </c>
      <c r="NH84" s="6">
        <f t="shared" si="317"/>
        <v>0</v>
      </c>
      <c r="NI84" s="6">
        <f t="shared" si="317"/>
        <v>0</v>
      </c>
      <c r="NJ84" s="6">
        <f t="shared" si="317"/>
        <v>0</v>
      </c>
      <c r="NK84" s="6">
        <f t="shared" si="317"/>
        <v>0</v>
      </c>
      <c r="NL84" s="6">
        <f t="shared" si="317"/>
        <v>0</v>
      </c>
      <c r="NM84" s="6">
        <f t="shared" si="317"/>
        <v>0</v>
      </c>
      <c r="NN84" s="6">
        <f t="shared" si="317"/>
        <v>0</v>
      </c>
      <c r="NO84" s="6">
        <f t="shared" si="317"/>
        <v>0</v>
      </c>
      <c r="NP84" s="6">
        <f t="shared" si="317"/>
        <v>0</v>
      </c>
      <c r="NQ84" s="6">
        <f t="shared" si="317"/>
        <v>0</v>
      </c>
      <c r="NR84" s="6">
        <f t="shared" si="317"/>
        <v>0</v>
      </c>
      <c r="NS84" s="6">
        <f t="shared" si="317"/>
        <v>0</v>
      </c>
      <c r="NT84" s="6">
        <f t="shared" si="317"/>
        <v>0</v>
      </c>
      <c r="NU84" s="6">
        <f t="shared" si="317"/>
        <v>0</v>
      </c>
      <c r="NV84" s="6">
        <f t="shared" si="317"/>
        <v>0</v>
      </c>
      <c r="NW84" s="6">
        <f t="shared" si="317"/>
        <v>0</v>
      </c>
      <c r="NX84" s="6">
        <f t="shared" si="317"/>
        <v>0</v>
      </c>
      <c r="NY84" s="6">
        <f t="shared" si="317"/>
        <v>0</v>
      </c>
      <c r="NZ84" s="6">
        <f t="shared" si="317"/>
        <v>0</v>
      </c>
      <c r="OA84" s="6">
        <f t="shared" si="317"/>
        <v>0</v>
      </c>
      <c r="OB84" s="6">
        <f t="shared" si="317"/>
        <v>0</v>
      </c>
      <c r="OC84" s="6">
        <f t="shared" si="317"/>
        <v>0</v>
      </c>
      <c r="OD84" s="6">
        <f t="shared" si="317"/>
        <v>0</v>
      </c>
      <c r="OE84" s="6">
        <f t="shared" si="317"/>
        <v>0</v>
      </c>
      <c r="OF84" s="6">
        <f t="shared" si="317"/>
        <v>0</v>
      </c>
      <c r="OG84" s="6">
        <f t="shared" si="317"/>
        <v>0</v>
      </c>
      <c r="OH84" s="6">
        <f t="shared" si="317"/>
        <v>0</v>
      </c>
      <c r="OI84" s="6">
        <f t="shared" si="317"/>
        <v>0</v>
      </c>
      <c r="OJ84" s="6">
        <f t="shared" si="317"/>
        <v>0</v>
      </c>
      <c r="OK84" s="6">
        <f t="shared" si="317"/>
        <v>0</v>
      </c>
      <c r="OL84" s="6">
        <f t="shared" si="317"/>
        <v>0</v>
      </c>
      <c r="OM84" s="6">
        <f t="shared" si="317"/>
        <v>0</v>
      </c>
      <c r="ON84" s="6">
        <f t="shared" si="317"/>
        <v>0</v>
      </c>
      <c r="OO84" s="6">
        <f t="shared" si="317"/>
        <v>0</v>
      </c>
      <c r="OP84" s="6">
        <f t="shared" si="317"/>
        <v>0</v>
      </c>
      <c r="OQ84" s="6">
        <f t="shared" si="317"/>
        <v>0</v>
      </c>
      <c r="OR84" s="6">
        <f t="shared" si="317"/>
        <v>0</v>
      </c>
      <c r="OS84" s="6">
        <f t="shared" si="317"/>
        <v>0</v>
      </c>
      <c r="OT84" s="6">
        <f t="shared" si="317"/>
        <v>0</v>
      </c>
      <c r="OU84" s="6">
        <f t="shared" si="317"/>
        <v>0</v>
      </c>
      <c r="OV84" s="6">
        <f t="shared" si="317"/>
        <v>0</v>
      </c>
      <c r="OW84" s="6">
        <f t="shared" si="317"/>
        <v>0</v>
      </c>
      <c r="OX84" s="6">
        <f t="shared" si="317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18">SUM(PE73, -PE80)</f>
        <v>0</v>
      </c>
      <c r="PF84" s="6">
        <f t="shared" si="318"/>
        <v>0</v>
      </c>
      <c r="PG84" s="6">
        <f t="shared" si="318"/>
        <v>0</v>
      </c>
      <c r="PH84" s="6">
        <f t="shared" si="318"/>
        <v>0</v>
      </c>
      <c r="PI84" s="6">
        <f t="shared" si="318"/>
        <v>0</v>
      </c>
      <c r="PJ84" s="6">
        <f t="shared" si="318"/>
        <v>0</v>
      </c>
      <c r="PK84" s="6">
        <f t="shared" si="318"/>
        <v>0</v>
      </c>
      <c r="PL84" s="6">
        <f t="shared" si="318"/>
        <v>0</v>
      </c>
      <c r="PM84" s="6">
        <f t="shared" si="318"/>
        <v>0</v>
      </c>
      <c r="PN84" s="6">
        <f t="shared" si="318"/>
        <v>0</v>
      </c>
      <c r="PO84" s="6">
        <f t="shared" si="318"/>
        <v>0</v>
      </c>
      <c r="PP84" s="6">
        <f t="shared" si="318"/>
        <v>0</v>
      </c>
      <c r="PQ84" s="6">
        <f t="shared" si="318"/>
        <v>0</v>
      </c>
      <c r="PR84" s="6">
        <f t="shared" si="318"/>
        <v>0</v>
      </c>
      <c r="PS84" s="6">
        <f t="shared" si="318"/>
        <v>0</v>
      </c>
      <c r="PT84" s="6">
        <f t="shared" si="318"/>
        <v>0</v>
      </c>
      <c r="PU84" s="6">
        <f t="shared" si="318"/>
        <v>0</v>
      </c>
      <c r="PV84" s="6">
        <f t="shared" si="318"/>
        <v>0</v>
      </c>
      <c r="PW84" s="6">
        <f t="shared" si="318"/>
        <v>0</v>
      </c>
      <c r="PX84" s="6">
        <f t="shared" si="318"/>
        <v>0</v>
      </c>
      <c r="PY84" s="6">
        <f t="shared" si="318"/>
        <v>0</v>
      </c>
      <c r="PZ84" s="6">
        <f t="shared" si="318"/>
        <v>0</v>
      </c>
      <c r="QA84" s="6">
        <f t="shared" si="318"/>
        <v>0</v>
      </c>
      <c r="QB84" s="6">
        <f t="shared" si="318"/>
        <v>0</v>
      </c>
      <c r="QC84" s="6">
        <f t="shared" si="318"/>
        <v>0</v>
      </c>
      <c r="QD84" s="6">
        <f t="shared" si="318"/>
        <v>0</v>
      </c>
      <c r="QE84" s="6">
        <f t="shared" si="318"/>
        <v>0</v>
      </c>
      <c r="QF84" s="6">
        <f t="shared" si="318"/>
        <v>0</v>
      </c>
      <c r="QG84" s="6">
        <f t="shared" si="318"/>
        <v>0</v>
      </c>
      <c r="QH84" s="6">
        <f t="shared" si="318"/>
        <v>0</v>
      </c>
      <c r="QI84" s="6">
        <f t="shared" si="318"/>
        <v>0</v>
      </c>
      <c r="QJ84" s="6">
        <f t="shared" si="318"/>
        <v>0</v>
      </c>
      <c r="QK84" s="6">
        <f t="shared" si="318"/>
        <v>0</v>
      </c>
      <c r="QL84" s="6">
        <f t="shared" si="318"/>
        <v>0</v>
      </c>
      <c r="QM84" s="6">
        <f t="shared" si="318"/>
        <v>0</v>
      </c>
      <c r="QN84" s="6">
        <f t="shared" si="318"/>
        <v>0</v>
      </c>
      <c r="QO84" s="6">
        <f t="shared" si="318"/>
        <v>0</v>
      </c>
      <c r="QP84" s="6">
        <f t="shared" si="318"/>
        <v>0</v>
      </c>
      <c r="QQ84" s="6">
        <f t="shared" si="318"/>
        <v>0</v>
      </c>
      <c r="QR84" s="6">
        <f t="shared" si="318"/>
        <v>0</v>
      </c>
      <c r="QS84" s="6">
        <f t="shared" si="318"/>
        <v>0</v>
      </c>
      <c r="QT84" s="6">
        <f t="shared" si="318"/>
        <v>0</v>
      </c>
      <c r="QU84" s="6">
        <f t="shared" si="318"/>
        <v>0</v>
      </c>
      <c r="QV84" s="6">
        <f t="shared" si="318"/>
        <v>0</v>
      </c>
      <c r="QW84" s="6">
        <f t="shared" si="318"/>
        <v>0</v>
      </c>
      <c r="QX84" s="6">
        <f t="shared" si="318"/>
        <v>0</v>
      </c>
      <c r="QY84" s="6">
        <f t="shared" si="318"/>
        <v>0</v>
      </c>
      <c r="QZ84" s="6">
        <f t="shared" si="318"/>
        <v>0</v>
      </c>
      <c r="RA84" s="6">
        <f t="shared" si="318"/>
        <v>0</v>
      </c>
      <c r="RB84" s="6">
        <f t="shared" si="318"/>
        <v>0</v>
      </c>
      <c r="RC84" s="6">
        <f t="shared" si="318"/>
        <v>0</v>
      </c>
      <c r="RD84" s="6">
        <f t="shared" si="318"/>
        <v>0</v>
      </c>
      <c r="RE84" s="6">
        <f t="shared" si="318"/>
        <v>0</v>
      </c>
      <c r="RF84" s="6">
        <f t="shared" si="318"/>
        <v>0</v>
      </c>
      <c r="RG84" s="6">
        <f t="shared" si="318"/>
        <v>0</v>
      </c>
      <c r="RH84" s="6">
        <f t="shared" si="318"/>
        <v>0</v>
      </c>
      <c r="RI84" s="6">
        <f t="shared" si="318"/>
        <v>0</v>
      </c>
      <c r="RJ84" s="6">
        <f t="shared" si="318"/>
        <v>0</v>
      </c>
      <c r="RK84" s="6">
        <f t="shared" si="318"/>
        <v>0</v>
      </c>
      <c r="RL84" s="6">
        <f t="shared" si="318"/>
        <v>0</v>
      </c>
      <c r="RM84" s="6">
        <f t="shared" si="318"/>
        <v>0</v>
      </c>
      <c r="RN84" s="6">
        <f t="shared" si="318"/>
        <v>0</v>
      </c>
      <c r="RO84" s="6">
        <f t="shared" si="318"/>
        <v>0</v>
      </c>
      <c r="RP84" s="6">
        <f t="shared" si="318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08" t="s">
        <v>57</v>
      </c>
      <c r="MN85" s="108" t="s">
        <v>57</v>
      </c>
      <c r="MO85" s="113" t="s">
        <v>41</v>
      </c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19">SUM(BD53, -BD57)</f>
        <v>0.15740000000000001</v>
      </c>
      <c r="BE86" s="170">
        <f t="shared" si="319"/>
        <v>0.2077</v>
      </c>
      <c r="BF86" s="138">
        <f t="shared" si="319"/>
        <v>0.20429999999999998</v>
      </c>
      <c r="BG86" s="110">
        <f t="shared" si="319"/>
        <v>0.19500000000000001</v>
      </c>
      <c r="BH86" s="170">
        <f t="shared" si="319"/>
        <v>0.17849999999999999</v>
      </c>
      <c r="BI86" s="160">
        <f t="shared" si="319"/>
        <v>0.16689999999999999</v>
      </c>
      <c r="BJ86" s="110">
        <f t="shared" si="319"/>
        <v>0.18679999999999999</v>
      </c>
      <c r="BK86" s="170">
        <f t="shared" si="319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20">SUM(BV52, -BV56)</f>
        <v>0.2329</v>
      </c>
      <c r="BW86" s="114">
        <f t="shared" si="320"/>
        <v>0.22009999999999999</v>
      </c>
      <c r="BX86" s="173">
        <f t="shared" si="320"/>
        <v>0.21760000000000002</v>
      </c>
      <c r="BY86" s="217">
        <f t="shared" si="320"/>
        <v>0.25340000000000001</v>
      </c>
      <c r="BZ86" s="15">
        <f t="shared" si="320"/>
        <v>0.24309999999999998</v>
      </c>
      <c r="CA86" s="145">
        <f t="shared" si="320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21">SUM(CR52, -CR56)</f>
        <v>0.20519999999999999</v>
      </c>
      <c r="CS86" s="173">
        <f t="shared" si="321"/>
        <v>0.19850000000000001</v>
      </c>
      <c r="CT86" s="140">
        <f t="shared" si="321"/>
        <v>0.20760000000000001</v>
      </c>
      <c r="CU86" s="114">
        <f t="shared" si="321"/>
        <v>0.2117</v>
      </c>
      <c r="CV86" s="173">
        <f t="shared" si="321"/>
        <v>0.1971</v>
      </c>
      <c r="CW86" s="140">
        <f t="shared" si="321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22">SUM(HP54, -HP57)</f>
        <v>0.25619999999999998</v>
      </c>
      <c r="HQ86" s="169">
        <f t="shared" si="322"/>
        <v>0.2442</v>
      </c>
      <c r="HR86" s="147">
        <f t="shared" si="322"/>
        <v>0.23980000000000001</v>
      </c>
      <c r="HS86" s="109">
        <f t="shared" si="322"/>
        <v>0.2427</v>
      </c>
      <c r="HT86" s="169">
        <f t="shared" si="322"/>
        <v>0.24509999999999998</v>
      </c>
      <c r="HU86" s="147">
        <f t="shared" si="322"/>
        <v>0.25390000000000001</v>
      </c>
      <c r="HV86" s="109">
        <f t="shared" si="322"/>
        <v>0.25409999999999999</v>
      </c>
      <c r="HW86" s="173">
        <f t="shared" ref="HW86:IC86" si="323">SUM(HW51, -HW54)</f>
        <v>0.23859999999999998</v>
      </c>
      <c r="HX86" s="140">
        <f t="shared" si="323"/>
        <v>0.24210000000000001</v>
      </c>
      <c r="HY86" s="114">
        <f t="shared" si="323"/>
        <v>0.25170000000000003</v>
      </c>
      <c r="HZ86" s="173">
        <f t="shared" si="323"/>
        <v>0.2419</v>
      </c>
      <c r="IA86" s="140">
        <f t="shared" si="323"/>
        <v>0.25209999999999999</v>
      </c>
      <c r="IB86" s="114">
        <f t="shared" si="323"/>
        <v>0.2576</v>
      </c>
      <c r="IC86" s="173">
        <f t="shared" si="323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24">SUM(IV54, -IV57)</f>
        <v>0.28839999999999999</v>
      </c>
      <c r="IW86" s="110">
        <f t="shared" si="324"/>
        <v>0.2893</v>
      </c>
      <c r="IX86" s="170">
        <f t="shared" si="324"/>
        <v>0.29009999999999997</v>
      </c>
      <c r="IY86" s="138">
        <f t="shared" si="324"/>
        <v>0.2858</v>
      </c>
      <c r="IZ86" s="110">
        <f t="shared" si="324"/>
        <v>0.28789999999999999</v>
      </c>
      <c r="JA86" s="328">
        <f t="shared" si="324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25">SUM(KI51, -KI52)</f>
        <v>0.28149999999999997</v>
      </c>
      <c r="KJ86" s="160">
        <f t="shared" si="325"/>
        <v>0.2631</v>
      </c>
      <c r="KK86" s="201">
        <f t="shared" si="325"/>
        <v>0.25389999999999996</v>
      </c>
      <c r="KL86" s="181">
        <f t="shared" si="325"/>
        <v>0.26769999999999994</v>
      </c>
      <c r="KM86" s="160">
        <f t="shared" si="325"/>
        <v>0.28970000000000001</v>
      </c>
      <c r="KN86" s="114">
        <f t="shared" si="325"/>
        <v>0.27150000000000002</v>
      </c>
      <c r="KO86" s="181">
        <f t="shared" si="325"/>
        <v>0.26829999999999998</v>
      </c>
      <c r="KP86" s="160">
        <f t="shared" si="325"/>
        <v>0.2581</v>
      </c>
      <c r="KQ86" s="201">
        <f t="shared" si="325"/>
        <v>0.26629999999999998</v>
      </c>
      <c r="KR86" s="172">
        <f t="shared" si="325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>SUM(MA55, -MA57)</f>
        <v>0.15150000000000002</v>
      </c>
      <c r="MB86" s="173">
        <f>SUM(MB55, -MB57)</f>
        <v>0.15849999999999997</v>
      </c>
      <c r="MC86" s="140">
        <f>SUM(MC55, -MC57)</f>
        <v>0.16170000000000001</v>
      </c>
      <c r="MD86" s="114">
        <f>SUM(MD55, -MD57)</f>
        <v>0.18290000000000001</v>
      </c>
      <c r="ME86" s="173">
        <f>SUM(ME55, -ME57)</f>
        <v>0.18890000000000001</v>
      </c>
      <c r="MF86" s="140">
        <f>SUM(MF55, -MF57)</f>
        <v>0.1804</v>
      </c>
      <c r="MG86" s="114">
        <f>SUM(MG55, -MG57)</f>
        <v>0.18889999999999998</v>
      </c>
      <c r="MH86" s="173">
        <f>SUM(MH55, -MH57)</f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201">
        <f>SUM(MM56, -MM58)</f>
        <v>0.1537</v>
      </c>
      <c r="MN86" s="201">
        <f>SUM(MN56, -MN58)</f>
        <v>0.14879999999999999</v>
      </c>
      <c r="MO86" s="114">
        <f>SUM(MO55, -MO57)</f>
        <v>0.14610000000000001</v>
      </c>
      <c r="MP86" s="6">
        <f>SUM(MP73, -MP79,)</f>
        <v>0</v>
      </c>
      <c r="MQ86" s="6">
        <f>SUM(MQ74, -MQ80)</f>
        <v>0</v>
      </c>
      <c r="MR86" s="6">
        <f>SUM(MR73, -MR79)</f>
        <v>0</v>
      </c>
      <c r="MS86" s="6">
        <f>SUM(MS73, -MS79,)</f>
        <v>0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82" t="s">
        <v>52</v>
      </c>
      <c r="MN87" s="182" t="s">
        <v>52</v>
      </c>
      <c r="MO87" s="108" t="s">
        <v>57</v>
      </c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26">SUM(DE52, -DE55)</f>
        <v>0.21659999999999999</v>
      </c>
      <c r="DF88" s="140">
        <f t="shared" si="326"/>
        <v>0.23190000000000002</v>
      </c>
      <c r="DG88" s="114">
        <f t="shared" si="326"/>
        <v>0.23139999999999999</v>
      </c>
      <c r="DH88" s="173">
        <f t="shared" si="326"/>
        <v>0.23710000000000001</v>
      </c>
      <c r="DI88" s="140">
        <f t="shared" si="326"/>
        <v>0.22919999999999999</v>
      </c>
      <c r="DJ88" s="114">
        <f t="shared" si="326"/>
        <v>0.2407</v>
      </c>
      <c r="DK88" s="173">
        <f t="shared" si="326"/>
        <v>0.2074</v>
      </c>
      <c r="DL88" s="114">
        <f t="shared" si="326"/>
        <v>0.214</v>
      </c>
      <c r="DM88" s="114">
        <f t="shared" si="326"/>
        <v>0.19929999999999998</v>
      </c>
      <c r="DN88" s="323">
        <f t="shared" si="326"/>
        <v>0.23680000000000001</v>
      </c>
      <c r="DO88" s="339">
        <f>SUM(DO73, -DO78)</f>
        <v>0</v>
      </c>
      <c r="DP88" s="114">
        <f t="shared" ref="DP88:DU88" si="327">SUM(DP52, -DP55)</f>
        <v>0.25539999999999996</v>
      </c>
      <c r="DQ88" s="173">
        <f t="shared" si="327"/>
        <v>0.22369999999999998</v>
      </c>
      <c r="DR88" s="140">
        <f t="shared" si="327"/>
        <v>0.21279999999999999</v>
      </c>
      <c r="DS88" s="114">
        <f t="shared" si="327"/>
        <v>0.20549999999999999</v>
      </c>
      <c r="DT88" s="173">
        <f t="shared" si="327"/>
        <v>0.21829999999999999</v>
      </c>
      <c r="DU88" s="140">
        <f t="shared" si="327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28">SUM(FP51, -FP53)</f>
        <v>0.24810000000000001</v>
      </c>
      <c r="FQ88" s="172">
        <f t="shared" si="328"/>
        <v>0.27559999999999996</v>
      </c>
      <c r="FR88" s="142">
        <f t="shared" si="328"/>
        <v>0.26170000000000004</v>
      </c>
      <c r="FS88" s="112">
        <f t="shared" si="328"/>
        <v>0.2591</v>
      </c>
      <c r="FT88" s="172">
        <f t="shared" si="328"/>
        <v>0.25209999999999999</v>
      </c>
      <c r="FU88" s="142">
        <f t="shared" si="328"/>
        <v>0.26449999999999996</v>
      </c>
      <c r="FV88" s="112">
        <f t="shared" si="328"/>
        <v>0.25339999999999996</v>
      </c>
      <c r="FW88" s="172">
        <f t="shared" si="328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29">SUM(HR55, -HR58)</f>
        <v>0.2389</v>
      </c>
      <c r="HS88" s="110">
        <f t="shared" si="329"/>
        <v>0.24110000000000001</v>
      </c>
      <c r="HT88" s="170">
        <f t="shared" si="329"/>
        <v>0.24420000000000003</v>
      </c>
      <c r="HU88" s="138">
        <f t="shared" si="329"/>
        <v>0.23569999999999997</v>
      </c>
      <c r="HV88" s="110">
        <f t="shared" si="329"/>
        <v>0.23419999999999999</v>
      </c>
      <c r="HW88" s="170">
        <f t="shared" si="329"/>
        <v>0.22089999999999999</v>
      </c>
      <c r="HX88" s="138">
        <f t="shared" si="329"/>
        <v>0.22269999999999998</v>
      </c>
      <c r="HY88" s="110">
        <f t="shared" si="329"/>
        <v>0.22490000000000002</v>
      </c>
      <c r="HZ88" s="172">
        <f t="shared" si="329"/>
        <v>0.23200000000000001</v>
      </c>
      <c r="IA88" s="142">
        <f t="shared" si="329"/>
        <v>0.22739999999999999</v>
      </c>
      <c r="IB88" s="112">
        <f t="shared" si="329"/>
        <v>0.23470000000000002</v>
      </c>
      <c r="IC88" s="170">
        <f t="shared" si="329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30">SUM(IF56, -IF58)</f>
        <v>0.28499999999999998</v>
      </c>
      <c r="IG88" s="219">
        <f t="shared" si="330"/>
        <v>0.28039999999999998</v>
      </c>
      <c r="IH88" s="87">
        <f t="shared" si="330"/>
        <v>0.28310000000000002</v>
      </c>
      <c r="II88" s="170">
        <f t="shared" si="330"/>
        <v>0.28959999999999997</v>
      </c>
      <c r="IJ88" s="219">
        <f t="shared" si="330"/>
        <v>0.28039999999999998</v>
      </c>
      <c r="IK88" s="87">
        <f t="shared" si="330"/>
        <v>0.28269999999999995</v>
      </c>
      <c r="IL88" s="264">
        <f t="shared" si="330"/>
        <v>0.2868</v>
      </c>
      <c r="IM88" s="138">
        <f t="shared" si="330"/>
        <v>0.2853</v>
      </c>
      <c r="IN88" s="112">
        <f t="shared" si="330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31">SUM(KL56, -KL58)</f>
        <v>0.21889999999999998</v>
      </c>
      <c r="KM88" s="147">
        <f t="shared" si="331"/>
        <v>0.21360000000000001</v>
      </c>
      <c r="KN88" s="109">
        <f t="shared" si="331"/>
        <v>0.20530000000000001</v>
      </c>
      <c r="KO88" s="169">
        <f t="shared" si="331"/>
        <v>0.1915</v>
      </c>
      <c r="KP88" s="147">
        <f t="shared" si="331"/>
        <v>0.19269999999999998</v>
      </c>
      <c r="KQ88" s="109">
        <f t="shared" si="331"/>
        <v>0.19020000000000004</v>
      </c>
      <c r="KR88" s="173">
        <f t="shared" ref="KR88:KZ88" si="332">SUM(KR52, -KR57)</f>
        <v>0.21589999999999998</v>
      </c>
      <c r="KS88" s="140">
        <f t="shared" si="332"/>
        <v>0.18970000000000001</v>
      </c>
      <c r="KT88" s="110">
        <f t="shared" si="332"/>
        <v>0.1862</v>
      </c>
      <c r="KU88" s="173">
        <f t="shared" si="332"/>
        <v>0.17880000000000001</v>
      </c>
      <c r="KV88" s="138">
        <f t="shared" si="332"/>
        <v>0.16270000000000001</v>
      </c>
      <c r="KW88" s="110">
        <f t="shared" si="332"/>
        <v>0.16849999999999998</v>
      </c>
      <c r="KX88" s="170">
        <f t="shared" si="332"/>
        <v>0.17430000000000001</v>
      </c>
      <c r="KY88" s="140">
        <f t="shared" si="332"/>
        <v>0.18430000000000002</v>
      </c>
      <c r="KZ88" s="114">
        <f t="shared" si="332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09">
        <f>SUM(MM51, -MM56)</f>
        <v>0.15049999999999999</v>
      </c>
      <c r="MN88" s="109">
        <f>SUM(MN51, -MN56)</f>
        <v>0.1419</v>
      </c>
      <c r="MO88" s="201">
        <f>SUM(MO56, -MO58)</f>
        <v>0.12240000000000001</v>
      </c>
      <c r="MP88" s="6">
        <f>SUM(MP74, -MP80)</f>
        <v>0</v>
      </c>
      <c r="MQ88" s="6">
        <f>SUM(MQ73, -MQ79)</f>
        <v>0</v>
      </c>
      <c r="MR88" s="6">
        <f>SUM(MR74, -MR80)</f>
        <v>0</v>
      </c>
      <c r="MS88" s="6">
        <f>SUM(MS74, -MS80)</f>
        <v>0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08" t="s">
        <v>67</v>
      </c>
      <c r="MN89" s="108" t="s">
        <v>67</v>
      </c>
      <c r="MO89" s="182" t="s">
        <v>37</v>
      </c>
      <c r="MP89" s="58"/>
      <c r="MQ89" s="58"/>
      <c r="MR89" s="58"/>
      <c r="MS89" s="58"/>
      <c r="MT89" s="58"/>
      <c r="MU89" s="58"/>
      <c r="MV89" s="58"/>
      <c r="MW89" s="58"/>
      <c r="MX89" s="58"/>
      <c r="MY89" s="58"/>
      <c r="MZ89" s="58"/>
      <c r="NA89" s="58"/>
      <c r="NB89" s="58"/>
      <c r="NC89" s="58"/>
      <c r="ND89" s="58"/>
      <c r="NE89" s="58"/>
      <c r="NF89" s="58"/>
      <c r="NG89" s="58"/>
      <c r="NH89" s="58"/>
      <c r="NI89" s="58"/>
      <c r="NJ89" s="58"/>
      <c r="NK89" s="58"/>
      <c r="NL89" s="58"/>
      <c r="NM89" s="58"/>
      <c r="NN89" s="58"/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33">SUM(CZ53, -CZ56)</f>
        <v>0.19919999999999999</v>
      </c>
      <c r="DA90" s="114">
        <f t="shared" si="333"/>
        <v>0.1968</v>
      </c>
      <c r="DB90" s="173">
        <f t="shared" si="333"/>
        <v>0.19270000000000001</v>
      </c>
      <c r="DC90" s="140">
        <f t="shared" si="333"/>
        <v>0.17620000000000002</v>
      </c>
      <c r="DD90" s="114">
        <f t="shared" si="333"/>
        <v>0.1749</v>
      </c>
      <c r="DE90" s="173">
        <f t="shared" si="333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34">SUM(DH55, -DH58)</f>
        <v>0.18809999999999999</v>
      </c>
      <c r="DI90" s="142">
        <f t="shared" si="334"/>
        <v>0.19260000000000002</v>
      </c>
      <c r="DJ90" s="112">
        <f t="shared" si="334"/>
        <v>0.18720000000000001</v>
      </c>
      <c r="DK90" s="172">
        <f t="shared" si="334"/>
        <v>0.193</v>
      </c>
      <c r="DL90" s="112">
        <f t="shared" si="334"/>
        <v>0.18990000000000001</v>
      </c>
      <c r="DM90" s="112">
        <f t="shared" si="334"/>
        <v>0.19640000000000002</v>
      </c>
      <c r="DN90" s="331">
        <f t="shared" si="334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35">SUM(EC79, -EC86)</f>
        <v>0</v>
      </c>
      <c r="ED90" s="6">
        <f t="shared" si="335"/>
        <v>0</v>
      </c>
      <c r="EE90" s="6">
        <f t="shared" si="335"/>
        <v>0</v>
      </c>
      <c r="EF90" s="6">
        <f t="shared" si="335"/>
        <v>0</v>
      </c>
      <c r="EG90" s="6">
        <f t="shared" si="335"/>
        <v>0</v>
      </c>
      <c r="EH90" s="6">
        <f t="shared" si="335"/>
        <v>0</v>
      </c>
      <c r="EI90" s="6">
        <f t="shared" si="335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36">SUM(FR55, -FR58)</f>
        <v>0.2482</v>
      </c>
      <c r="FS90" s="240">
        <f t="shared" si="336"/>
        <v>0.25769999999999998</v>
      </c>
      <c r="FT90" s="266">
        <f t="shared" si="336"/>
        <v>0.23880000000000001</v>
      </c>
      <c r="FU90" s="239">
        <f t="shared" si="336"/>
        <v>0.23779999999999998</v>
      </c>
      <c r="FV90" s="240">
        <f t="shared" si="336"/>
        <v>0.2422</v>
      </c>
      <c r="FW90" s="266">
        <f t="shared" si="336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37">SUM(GV79, -GV86)</f>
        <v>0</v>
      </c>
      <c r="GW90" s="6">
        <f t="shared" si="337"/>
        <v>0</v>
      </c>
      <c r="GX90" s="6">
        <f t="shared" si="337"/>
        <v>0</v>
      </c>
      <c r="GY90" s="6">
        <f t="shared" si="337"/>
        <v>0</v>
      </c>
      <c r="GZ90" s="6">
        <f t="shared" si="337"/>
        <v>0</v>
      </c>
      <c r="HA90" s="6">
        <f t="shared" si="337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201">
        <f>SUM(MM56, -MM57)</f>
        <v>0.13120000000000001</v>
      </c>
      <c r="MN90" s="201">
        <f>SUM(MN56, -MN57)</f>
        <v>0.1038</v>
      </c>
      <c r="MO90" s="114">
        <f>SUM(MO51, -MO55)</f>
        <v>8.8400000000000006E-2</v>
      </c>
      <c r="MP90" s="6">
        <f t="shared" ref="MM90:OX90" si="338">SUM(MP79, -MP86)</f>
        <v>0</v>
      </c>
      <c r="MQ90" s="6">
        <f t="shared" si="338"/>
        <v>0</v>
      </c>
      <c r="MR90" s="6">
        <f t="shared" si="338"/>
        <v>0</v>
      </c>
      <c r="MS90" s="6">
        <f t="shared" si="338"/>
        <v>0</v>
      </c>
      <c r="MT90" s="6">
        <f t="shared" si="338"/>
        <v>0</v>
      </c>
      <c r="MU90" s="6">
        <f t="shared" si="338"/>
        <v>0</v>
      </c>
      <c r="MV90" s="6">
        <f t="shared" si="338"/>
        <v>0</v>
      </c>
      <c r="MW90" s="6">
        <f t="shared" si="338"/>
        <v>0</v>
      </c>
      <c r="MX90" s="6">
        <f t="shared" si="338"/>
        <v>0</v>
      </c>
      <c r="MY90" s="6">
        <f t="shared" si="338"/>
        <v>0</v>
      </c>
      <c r="MZ90" s="6">
        <f t="shared" si="338"/>
        <v>0</v>
      </c>
      <c r="NA90" s="6">
        <f t="shared" si="338"/>
        <v>0</v>
      </c>
      <c r="NB90" s="6">
        <f t="shared" si="338"/>
        <v>0</v>
      </c>
      <c r="NC90" s="6">
        <f t="shared" si="338"/>
        <v>0</v>
      </c>
      <c r="ND90" s="6">
        <f t="shared" si="338"/>
        <v>0</v>
      </c>
      <c r="NE90" s="6">
        <f t="shared" si="338"/>
        <v>0</v>
      </c>
      <c r="NF90" s="6">
        <f t="shared" si="338"/>
        <v>0</v>
      </c>
      <c r="NG90" s="6">
        <f t="shared" si="338"/>
        <v>0</v>
      </c>
      <c r="NH90" s="6">
        <f t="shared" si="338"/>
        <v>0</v>
      </c>
      <c r="NI90" s="6">
        <f t="shared" si="338"/>
        <v>0</v>
      </c>
      <c r="NJ90" s="6">
        <f t="shared" si="338"/>
        <v>0</v>
      </c>
      <c r="NK90" s="6">
        <f t="shared" si="338"/>
        <v>0</v>
      </c>
      <c r="NL90" s="6">
        <f t="shared" si="338"/>
        <v>0</v>
      </c>
      <c r="NM90" s="6">
        <f t="shared" si="338"/>
        <v>0</v>
      </c>
      <c r="NN90" s="6">
        <f t="shared" si="338"/>
        <v>0</v>
      </c>
      <c r="NO90" s="6">
        <f t="shared" si="338"/>
        <v>0</v>
      </c>
      <c r="NP90" s="6">
        <f t="shared" si="338"/>
        <v>0</v>
      </c>
      <c r="NQ90" s="6">
        <f t="shared" si="338"/>
        <v>0</v>
      </c>
      <c r="NR90" s="6">
        <f t="shared" si="338"/>
        <v>0</v>
      </c>
      <c r="NS90" s="6">
        <f t="shared" si="338"/>
        <v>0</v>
      </c>
      <c r="NT90" s="6">
        <f t="shared" si="338"/>
        <v>0</v>
      </c>
      <c r="NU90" s="6">
        <f t="shared" si="338"/>
        <v>0</v>
      </c>
      <c r="NV90" s="6">
        <f t="shared" si="338"/>
        <v>0</v>
      </c>
      <c r="NW90" s="6">
        <f t="shared" si="338"/>
        <v>0</v>
      </c>
      <c r="NX90" s="6">
        <f t="shared" si="338"/>
        <v>0</v>
      </c>
      <c r="NY90" s="6">
        <f t="shared" si="338"/>
        <v>0</v>
      </c>
      <c r="NZ90" s="6">
        <f t="shared" si="338"/>
        <v>0</v>
      </c>
      <c r="OA90" s="6">
        <f t="shared" si="338"/>
        <v>0</v>
      </c>
      <c r="OB90" s="6">
        <f t="shared" si="338"/>
        <v>0</v>
      </c>
      <c r="OC90" s="6">
        <f t="shared" si="338"/>
        <v>0</v>
      </c>
      <c r="OD90" s="6">
        <f t="shared" si="338"/>
        <v>0</v>
      </c>
      <c r="OE90" s="6">
        <f t="shared" si="338"/>
        <v>0</v>
      </c>
      <c r="OF90" s="6">
        <f t="shared" si="338"/>
        <v>0</v>
      </c>
      <c r="OG90" s="6">
        <f t="shared" si="338"/>
        <v>0</v>
      </c>
      <c r="OH90" s="6">
        <f t="shared" si="338"/>
        <v>0</v>
      </c>
      <c r="OI90" s="6">
        <f t="shared" si="338"/>
        <v>0</v>
      </c>
      <c r="OJ90" s="6">
        <f t="shared" si="338"/>
        <v>0</v>
      </c>
      <c r="OK90" s="6">
        <f t="shared" si="338"/>
        <v>0</v>
      </c>
      <c r="OL90" s="6">
        <f t="shared" si="338"/>
        <v>0</v>
      </c>
      <c r="OM90" s="6">
        <f t="shared" si="338"/>
        <v>0</v>
      </c>
      <c r="ON90" s="6">
        <f t="shared" si="338"/>
        <v>0</v>
      </c>
      <c r="OO90" s="6">
        <f t="shared" si="338"/>
        <v>0</v>
      </c>
      <c r="OP90" s="6">
        <f t="shared" si="338"/>
        <v>0</v>
      </c>
      <c r="OQ90" s="6">
        <f t="shared" si="338"/>
        <v>0</v>
      </c>
      <c r="OR90" s="6">
        <f t="shared" si="338"/>
        <v>0</v>
      </c>
      <c r="OS90" s="6">
        <f t="shared" si="338"/>
        <v>0</v>
      </c>
      <c r="OT90" s="6">
        <f t="shared" si="338"/>
        <v>0</v>
      </c>
      <c r="OU90" s="6">
        <f t="shared" si="338"/>
        <v>0</v>
      </c>
      <c r="OV90" s="6">
        <f t="shared" si="338"/>
        <v>0</v>
      </c>
      <c r="OW90" s="6">
        <f t="shared" si="338"/>
        <v>0</v>
      </c>
      <c r="OX90" s="6">
        <f t="shared" si="338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39">SUM(PE79, -PE86)</f>
        <v>0</v>
      </c>
      <c r="PF90" s="6">
        <f t="shared" si="339"/>
        <v>0</v>
      </c>
      <c r="PG90" s="6">
        <f t="shared" si="339"/>
        <v>0</v>
      </c>
      <c r="PH90" s="6">
        <f t="shared" si="339"/>
        <v>0</v>
      </c>
      <c r="PI90" s="6">
        <f t="shared" si="339"/>
        <v>0</v>
      </c>
      <c r="PJ90" s="6">
        <f t="shared" si="339"/>
        <v>0</v>
      </c>
      <c r="PK90" s="6">
        <f t="shared" si="339"/>
        <v>0</v>
      </c>
      <c r="PL90" s="6">
        <f t="shared" si="339"/>
        <v>0</v>
      </c>
      <c r="PM90" s="6">
        <f t="shared" si="339"/>
        <v>0</v>
      </c>
      <c r="PN90" s="6">
        <f t="shared" si="339"/>
        <v>0</v>
      </c>
      <c r="PO90" s="6">
        <f t="shared" si="339"/>
        <v>0</v>
      </c>
      <c r="PP90" s="6">
        <f t="shared" si="339"/>
        <v>0</v>
      </c>
      <c r="PQ90" s="6">
        <f t="shared" si="339"/>
        <v>0</v>
      </c>
      <c r="PR90" s="6">
        <f t="shared" si="339"/>
        <v>0</v>
      </c>
      <c r="PS90" s="6">
        <f t="shared" si="339"/>
        <v>0</v>
      </c>
      <c r="PT90" s="6">
        <f t="shared" si="339"/>
        <v>0</v>
      </c>
      <c r="PU90" s="6">
        <f t="shared" si="339"/>
        <v>0</v>
      </c>
      <c r="PV90" s="6">
        <f t="shared" si="339"/>
        <v>0</v>
      </c>
      <c r="PW90" s="6">
        <f t="shared" si="339"/>
        <v>0</v>
      </c>
      <c r="PX90" s="6">
        <f t="shared" si="339"/>
        <v>0</v>
      </c>
      <c r="PY90" s="6">
        <f t="shared" si="339"/>
        <v>0</v>
      </c>
      <c r="PZ90" s="6">
        <f t="shared" si="339"/>
        <v>0</v>
      </c>
      <c r="QA90" s="6">
        <f t="shared" si="339"/>
        <v>0</v>
      </c>
      <c r="QB90" s="6">
        <f t="shared" si="339"/>
        <v>0</v>
      </c>
      <c r="QC90" s="6">
        <f t="shared" si="339"/>
        <v>0</v>
      </c>
      <c r="QD90" s="6">
        <f t="shared" si="339"/>
        <v>0</v>
      </c>
      <c r="QE90" s="6">
        <f t="shared" si="339"/>
        <v>0</v>
      </c>
      <c r="QF90" s="6">
        <f t="shared" si="339"/>
        <v>0</v>
      </c>
      <c r="QG90" s="6">
        <f t="shared" si="339"/>
        <v>0</v>
      </c>
      <c r="QH90" s="6">
        <f t="shared" si="339"/>
        <v>0</v>
      </c>
      <c r="QI90" s="6">
        <f t="shared" si="339"/>
        <v>0</v>
      </c>
      <c r="QJ90" s="6">
        <f t="shared" si="339"/>
        <v>0</v>
      </c>
      <c r="QK90" s="6">
        <f t="shared" si="339"/>
        <v>0</v>
      </c>
      <c r="QL90" s="6">
        <f t="shared" si="339"/>
        <v>0</v>
      </c>
      <c r="QM90" s="6">
        <f t="shared" si="339"/>
        <v>0</v>
      </c>
      <c r="QN90" s="6">
        <f t="shared" si="339"/>
        <v>0</v>
      </c>
      <c r="QO90" s="6">
        <f t="shared" si="339"/>
        <v>0</v>
      </c>
      <c r="QP90" s="6">
        <f t="shared" si="339"/>
        <v>0</v>
      </c>
      <c r="QQ90" s="6">
        <f t="shared" si="339"/>
        <v>0</v>
      </c>
      <c r="QR90" s="6">
        <f t="shared" si="339"/>
        <v>0</v>
      </c>
      <c r="QS90" s="6">
        <f t="shared" si="339"/>
        <v>0</v>
      </c>
      <c r="QT90" s="6">
        <f t="shared" si="339"/>
        <v>0</v>
      </c>
      <c r="QU90" s="6">
        <f t="shared" si="339"/>
        <v>0</v>
      </c>
      <c r="QV90" s="6">
        <f t="shared" si="339"/>
        <v>0</v>
      </c>
      <c r="QW90" s="6">
        <f t="shared" si="339"/>
        <v>0</v>
      </c>
      <c r="QX90" s="6">
        <f t="shared" si="339"/>
        <v>0</v>
      </c>
      <c r="QY90" s="6">
        <f t="shared" si="339"/>
        <v>0</v>
      </c>
      <c r="QZ90" s="6">
        <f t="shared" si="339"/>
        <v>0</v>
      </c>
      <c r="RA90" s="6">
        <f t="shared" si="339"/>
        <v>0</v>
      </c>
      <c r="RB90" s="6">
        <f t="shared" si="339"/>
        <v>0</v>
      </c>
      <c r="RC90" s="6">
        <f t="shared" si="339"/>
        <v>0</v>
      </c>
      <c r="RD90" s="6">
        <f t="shared" si="339"/>
        <v>0</v>
      </c>
      <c r="RE90" s="6">
        <f t="shared" si="339"/>
        <v>0</v>
      </c>
      <c r="RF90" s="6">
        <f t="shared" si="339"/>
        <v>0</v>
      </c>
      <c r="RG90" s="6">
        <f t="shared" si="339"/>
        <v>0</v>
      </c>
      <c r="RH90" s="6">
        <f t="shared" si="339"/>
        <v>0</v>
      </c>
      <c r="RI90" s="6">
        <f t="shared" si="339"/>
        <v>0</v>
      </c>
      <c r="RJ90" s="6">
        <f t="shared" si="339"/>
        <v>0</v>
      </c>
      <c r="RK90" s="6">
        <f t="shared" si="339"/>
        <v>0</v>
      </c>
      <c r="RL90" s="6">
        <f t="shared" si="339"/>
        <v>0</v>
      </c>
      <c r="RM90" s="6">
        <f t="shared" si="339"/>
        <v>0</v>
      </c>
      <c r="RN90" s="6">
        <f t="shared" si="339"/>
        <v>0</v>
      </c>
      <c r="RO90" s="6">
        <f t="shared" si="339"/>
        <v>0</v>
      </c>
      <c r="RP90" s="6">
        <f t="shared" si="339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82" t="s">
        <v>55</v>
      </c>
      <c r="MN91" s="182" t="s">
        <v>55</v>
      </c>
      <c r="MO91" s="182" t="s">
        <v>55</v>
      </c>
      <c r="MP91" s="58"/>
      <c r="MQ91" s="58"/>
      <c r="MR91" s="58"/>
      <c r="MS91" s="58"/>
      <c r="MT91" s="58"/>
      <c r="MU91" s="58"/>
      <c r="MV91" s="58"/>
      <c r="MW91" s="58"/>
      <c r="MX91" s="58"/>
      <c r="MY91" s="58"/>
      <c r="MZ91" s="58"/>
      <c r="NA91" s="58"/>
      <c r="NB91" s="58"/>
      <c r="NC91" s="58"/>
      <c r="ND91" s="58"/>
      <c r="NE91" s="58"/>
      <c r="NF91" s="58"/>
      <c r="NG91" s="58"/>
      <c r="NH91" s="58"/>
      <c r="NI91" s="58"/>
      <c r="NJ91" s="58"/>
      <c r="NK91" s="58"/>
      <c r="NL91" s="58"/>
      <c r="NM91" s="58"/>
      <c r="NN91" s="58"/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40">SUM(FR56, -FR58)</f>
        <v>0.23520000000000002</v>
      </c>
      <c r="FS92" s="110">
        <f t="shared" si="340"/>
        <v>0.23280000000000001</v>
      </c>
      <c r="FT92" s="170">
        <f t="shared" si="340"/>
        <v>0.22600000000000003</v>
      </c>
      <c r="FU92" s="138">
        <f t="shared" si="340"/>
        <v>0.21449999999999997</v>
      </c>
      <c r="FV92" s="110">
        <f t="shared" si="340"/>
        <v>0.216</v>
      </c>
      <c r="FW92" s="170">
        <f t="shared" si="340"/>
        <v>0.22409999999999999</v>
      </c>
      <c r="FX92" s="138">
        <f t="shared" si="340"/>
        <v>0.23620000000000002</v>
      </c>
      <c r="FY92" s="110">
        <f t="shared" si="340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41">SUM(HH51, -HH52)</f>
        <v>0.22439999999999999</v>
      </c>
      <c r="HI92" s="160">
        <f t="shared" si="341"/>
        <v>0.21510000000000001</v>
      </c>
      <c r="HJ92" s="201">
        <f t="shared" si="341"/>
        <v>0.20879999999999999</v>
      </c>
      <c r="HK92" s="181">
        <f t="shared" si="341"/>
        <v>0.21330000000000002</v>
      </c>
      <c r="HL92" s="160">
        <f t="shared" si="341"/>
        <v>0.2278</v>
      </c>
      <c r="HM92" s="201">
        <f t="shared" si="341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42">SUM(IV51, -IV54)</f>
        <v>0.26730000000000004</v>
      </c>
      <c r="IW92" s="114">
        <f t="shared" si="342"/>
        <v>0.2631</v>
      </c>
      <c r="IX92" s="173">
        <f t="shared" si="342"/>
        <v>0.2571</v>
      </c>
      <c r="IY92" s="140">
        <f t="shared" si="342"/>
        <v>0.26069999999999999</v>
      </c>
      <c r="IZ92" s="114">
        <f t="shared" si="342"/>
        <v>0.27410000000000001</v>
      </c>
      <c r="JA92" s="323">
        <f t="shared" si="342"/>
        <v>0.22989999999999999</v>
      </c>
      <c r="JB92" s="140">
        <f t="shared" si="342"/>
        <v>0.22180000000000002</v>
      </c>
      <c r="JC92" s="114">
        <f t="shared" si="342"/>
        <v>0.2334</v>
      </c>
      <c r="JD92" s="173">
        <f t="shared" si="342"/>
        <v>0.20800000000000002</v>
      </c>
      <c r="JE92" s="140">
        <f t="shared" si="342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12">
        <f>SUM(MM51, -MM55)</f>
        <v>0.10389999999999999</v>
      </c>
      <c r="MN92" s="112">
        <f>SUM(MN51, -MN55)</f>
        <v>8.7999999999999995E-2</v>
      </c>
      <c r="MO92" s="112">
        <f>SUM(MO51, -MO54)</f>
        <v>8.77E-2</v>
      </c>
      <c r="MP92" s="6">
        <f>SUM(MP79, -MP85,)</f>
        <v>0</v>
      </c>
      <c r="MQ92" s="6">
        <f>SUM(MQ80, -MQ86)</f>
        <v>0</v>
      </c>
      <c r="MR92" s="6">
        <f>SUM(MR79, -MR85)</f>
        <v>0</v>
      </c>
      <c r="MS92" s="6">
        <f>SUM(MS79, -MS85,)</f>
        <v>0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82" t="s">
        <v>44</v>
      </c>
      <c r="MN93" s="113" t="s">
        <v>39</v>
      </c>
      <c r="MO93" s="108" t="s">
        <v>67</v>
      </c>
      <c r="MP93" s="58"/>
      <c r="MQ93" s="58"/>
      <c r="MR93" s="58"/>
      <c r="MS93" s="58"/>
      <c r="MT93" s="58"/>
      <c r="MU93" s="58"/>
      <c r="MV93" s="58"/>
      <c r="MW93" s="58"/>
      <c r="MX93" s="58"/>
      <c r="MY93" s="58"/>
      <c r="MZ93" s="58"/>
      <c r="NA93" s="58"/>
      <c r="NB93" s="58"/>
      <c r="NC93" s="58"/>
      <c r="ND93" s="58"/>
      <c r="NE93" s="58"/>
      <c r="NF93" s="58"/>
      <c r="NG93" s="58"/>
      <c r="NH93" s="58"/>
      <c r="NI93" s="58"/>
      <c r="NJ93" s="58"/>
      <c r="NK93" s="58"/>
      <c r="NL93" s="58"/>
      <c r="NM93" s="58"/>
      <c r="NN93" s="58"/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43">SUM(BU54, -BU56)</f>
        <v>0.1968</v>
      </c>
      <c r="BV94" s="140">
        <f t="shared" si="343"/>
        <v>0.19769999999999999</v>
      </c>
      <c r="BW94" s="114">
        <f t="shared" si="343"/>
        <v>0.17959999999999998</v>
      </c>
      <c r="BX94" s="173">
        <f t="shared" si="343"/>
        <v>0.1862</v>
      </c>
      <c r="BY94" s="217">
        <f t="shared" si="343"/>
        <v>0.19790000000000002</v>
      </c>
      <c r="BZ94" s="15">
        <f t="shared" si="343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44">SUM(DC54, -DC56)</f>
        <v>0.15679999999999999</v>
      </c>
      <c r="DD94" s="114">
        <f t="shared" si="344"/>
        <v>0.16189999999999999</v>
      </c>
      <c r="DE94" s="173">
        <f t="shared" si="344"/>
        <v>0.18730000000000002</v>
      </c>
      <c r="DF94" s="140">
        <f t="shared" si="344"/>
        <v>0.18480000000000002</v>
      </c>
      <c r="DG94" s="114">
        <f t="shared" si="344"/>
        <v>0.18049999999999999</v>
      </c>
      <c r="DH94" s="173">
        <f t="shared" si="344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45">SUM(IC56, -IC57)</f>
        <v>0.21279999999999999</v>
      </c>
      <c r="ID94" s="218">
        <f t="shared" si="345"/>
        <v>0.23220000000000002</v>
      </c>
      <c r="IE94" s="90">
        <f t="shared" si="345"/>
        <v>0.21600000000000003</v>
      </c>
      <c r="IF94" s="172">
        <f t="shared" si="345"/>
        <v>0.23359999999999997</v>
      </c>
      <c r="IG94" s="218">
        <f t="shared" si="345"/>
        <v>0.22500000000000001</v>
      </c>
      <c r="IH94" s="90">
        <f t="shared" si="345"/>
        <v>0.2369</v>
      </c>
      <c r="II94" s="172">
        <f t="shared" si="345"/>
        <v>0.2482</v>
      </c>
      <c r="IJ94" s="218">
        <f>SUM(IJ51, -IJ53)</f>
        <v>0.2505</v>
      </c>
      <c r="IK94" s="15">
        <f t="shared" ref="IK94:IP94" si="346">SUM(IK51, -IK54)</f>
        <v>0.25749999999999995</v>
      </c>
      <c r="IL94" s="145">
        <f t="shared" si="346"/>
        <v>0.22690000000000002</v>
      </c>
      <c r="IM94" s="140">
        <f t="shared" si="346"/>
        <v>0.25890000000000002</v>
      </c>
      <c r="IN94" s="114">
        <f t="shared" si="346"/>
        <v>0.2707</v>
      </c>
      <c r="IO94" s="173">
        <f t="shared" si="346"/>
        <v>0.26700000000000002</v>
      </c>
      <c r="IP94" s="140">
        <f t="shared" si="346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47">SUM(IV56, -IV57)</f>
        <v>0.2505</v>
      </c>
      <c r="IW94" s="201">
        <f t="shared" si="347"/>
        <v>0.25309999999999999</v>
      </c>
      <c r="IX94" s="181">
        <f t="shared" si="347"/>
        <v>0.25389999999999996</v>
      </c>
      <c r="IY94" s="160">
        <f t="shared" si="347"/>
        <v>0.22970000000000002</v>
      </c>
      <c r="IZ94" s="201">
        <f t="shared" si="347"/>
        <v>0.2276</v>
      </c>
      <c r="JA94" s="329">
        <f t="shared" si="347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48">SUM(KC54, -KC57)</f>
        <v>0.25269999999999998</v>
      </c>
      <c r="KD94" s="140">
        <f t="shared" si="348"/>
        <v>0.21629999999999999</v>
      </c>
      <c r="KE94" s="110">
        <f t="shared" si="348"/>
        <v>0.23519999999999999</v>
      </c>
      <c r="KF94" s="170">
        <f t="shared" si="348"/>
        <v>0.23810000000000001</v>
      </c>
      <c r="KG94" s="138">
        <f t="shared" si="348"/>
        <v>0.23340000000000002</v>
      </c>
      <c r="KH94" s="110">
        <f t="shared" si="348"/>
        <v>0.2273</v>
      </c>
      <c r="KI94" s="170">
        <f t="shared" si="348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49">SUM(LP54, -LP56)</f>
        <v>0.15629999999999999</v>
      </c>
      <c r="LQ94" s="239">
        <f t="shared" si="349"/>
        <v>0.15</v>
      </c>
      <c r="LR94" s="240">
        <f t="shared" si="349"/>
        <v>0.13100000000000001</v>
      </c>
      <c r="LS94" s="266">
        <f t="shared" si="349"/>
        <v>0.12609999999999999</v>
      </c>
      <c r="LT94" s="239">
        <f t="shared" si="349"/>
        <v>0.1358</v>
      </c>
      <c r="LU94" s="240">
        <f t="shared" si="349"/>
        <v>0.13600000000000001</v>
      </c>
      <c r="LV94" s="266">
        <f t="shared" ref="LV94:MA94" si="350">SUM(LV54, -LV56)</f>
        <v>0.1225</v>
      </c>
      <c r="LW94" s="239">
        <f t="shared" si="350"/>
        <v>0.1426</v>
      </c>
      <c r="LX94" s="240">
        <f t="shared" si="350"/>
        <v>0.13369999999999999</v>
      </c>
      <c r="LY94" s="266">
        <f t="shared" si="350"/>
        <v>0.13400000000000001</v>
      </c>
      <c r="LZ94" s="239">
        <f t="shared" si="350"/>
        <v>0.13100000000000001</v>
      </c>
      <c r="MA94" s="240">
        <f t="shared" si="350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14">
        <f>SUM(MM51, -MM54)</f>
        <v>0.1037</v>
      </c>
      <c r="MN94" s="110">
        <f>SUM(MN52, -MN56)</f>
        <v>8.2400000000000001E-2</v>
      </c>
      <c r="MO94" s="201">
        <f>SUM(MO56, -MO57)</f>
        <v>8.6599999999999996E-2</v>
      </c>
      <c r="MP94" s="6">
        <f>SUM(MP80, -MP86)</f>
        <v>0</v>
      </c>
      <c r="MQ94" s="6">
        <f>SUM(MQ79, -MQ85)</f>
        <v>0</v>
      </c>
      <c r="MR94" s="6">
        <f>SUM(MR80, -MR86)</f>
        <v>0</v>
      </c>
      <c r="MS94" s="6">
        <f>SUM(MS80, -MS86)</f>
        <v>0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82" t="s">
        <v>53</v>
      </c>
      <c r="MN95" s="182" t="s">
        <v>44</v>
      </c>
      <c r="MO95" s="182" t="s">
        <v>53</v>
      </c>
      <c r="MP95" s="58"/>
      <c r="MQ95" s="58"/>
      <c r="MR95" s="58"/>
      <c r="MS95" s="58"/>
      <c r="MT95" s="58"/>
      <c r="MU95" s="58"/>
      <c r="MV95" s="58"/>
      <c r="MW95" s="58"/>
      <c r="MX95" s="58"/>
      <c r="MY95" s="58"/>
      <c r="MZ95" s="58"/>
      <c r="NA95" s="58"/>
      <c r="NB95" s="58"/>
      <c r="NC95" s="58"/>
      <c r="ND95" s="58"/>
      <c r="NE95" s="58"/>
      <c r="NF95" s="58"/>
      <c r="NG95" s="58"/>
      <c r="NH95" s="58"/>
      <c r="NI95" s="58"/>
      <c r="NJ95" s="58"/>
      <c r="NK95" s="58"/>
      <c r="NL95" s="58"/>
      <c r="NM95" s="58"/>
      <c r="NN95" s="58"/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51">SUM(EC85, -EC92)</f>
        <v>0</v>
      </c>
      <c r="ED96" s="6">
        <f t="shared" si="351"/>
        <v>0</v>
      </c>
      <c r="EE96" s="6">
        <f t="shared" si="351"/>
        <v>0</v>
      </c>
      <c r="EF96" s="6">
        <f t="shared" si="351"/>
        <v>0</v>
      </c>
      <c r="EG96" s="6">
        <f t="shared" si="351"/>
        <v>0</v>
      </c>
      <c r="EH96" s="6">
        <f t="shared" si="351"/>
        <v>0</v>
      </c>
      <c r="EI96" s="6">
        <f t="shared" si="351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52">SUM(GV85, -GV92)</f>
        <v>0</v>
      </c>
      <c r="GW96" s="6">
        <f t="shared" si="352"/>
        <v>0</v>
      </c>
      <c r="GX96" s="6">
        <f t="shared" si="352"/>
        <v>0</v>
      </c>
      <c r="GY96" s="6">
        <f t="shared" si="352"/>
        <v>0</v>
      </c>
      <c r="GZ96" s="6">
        <f t="shared" si="352"/>
        <v>0</v>
      </c>
      <c r="HA96" s="6">
        <f t="shared" si="352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53">SUM(IL52, -IL56)</f>
        <v>0.21159999999999998</v>
      </c>
      <c r="IM96" s="140">
        <f t="shared" si="353"/>
        <v>0.23349999999999999</v>
      </c>
      <c r="IN96" s="114">
        <f t="shared" si="353"/>
        <v>0.2311</v>
      </c>
      <c r="IO96" s="173">
        <f t="shared" si="353"/>
        <v>0.21390000000000001</v>
      </c>
      <c r="IP96" s="140">
        <f t="shared" si="353"/>
        <v>0.2213</v>
      </c>
      <c r="IQ96" s="114">
        <f t="shared" si="353"/>
        <v>0.21010000000000001</v>
      </c>
      <c r="IR96" s="173">
        <f t="shared" si="353"/>
        <v>0.21340000000000001</v>
      </c>
      <c r="IS96" s="217">
        <f t="shared" si="353"/>
        <v>0.20580000000000001</v>
      </c>
      <c r="IT96" s="15">
        <f t="shared" si="353"/>
        <v>0.20780000000000001</v>
      </c>
      <c r="IU96" s="145">
        <f t="shared" ref="IU96:JA96" si="354">SUM(IU52, -IU56)</f>
        <v>0.20669999999999999</v>
      </c>
      <c r="IV96" s="140">
        <f t="shared" si="354"/>
        <v>0.20640000000000003</v>
      </c>
      <c r="IW96" s="114">
        <f t="shared" si="354"/>
        <v>0.2041</v>
      </c>
      <c r="IX96" s="173">
        <f t="shared" si="354"/>
        <v>0.20140000000000002</v>
      </c>
      <c r="IY96" s="140">
        <f t="shared" si="354"/>
        <v>0.20319999999999999</v>
      </c>
      <c r="IZ96" s="114">
        <f t="shared" si="354"/>
        <v>0.20149999999999998</v>
      </c>
      <c r="JA96" s="323">
        <f t="shared" si="354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55">SUM(JW55, -JW57)</f>
        <v>0.22689999999999999</v>
      </c>
      <c r="JX96" s="239">
        <f t="shared" si="355"/>
        <v>0.24209999999999998</v>
      </c>
      <c r="JY96" s="240">
        <f t="shared" si="355"/>
        <v>0.24199999999999999</v>
      </c>
      <c r="JZ96" s="266">
        <f t="shared" si="355"/>
        <v>0.22039999999999998</v>
      </c>
      <c r="KA96" s="239">
        <f t="shared" si="355"/>
        <v>0.21480000000000002</v>
      </c>
      <c r="KB96" s="240">
        <f t="shared" si="355"/>
        <v>0.20860000000000001</v>
      </c>
      <c r="KC96" s="266">
        <f t="shared" si="355"/>
        <v>0.2147</v>
      </c>
      <c r="KD96" s="239">
        <f t="shared" si="355"/>
        <v>0.18379999999999999</v>
      </c>
      <c r="KE96" s="240">
        <f t="shared" si="355"/>
        <v>0.19850000000000001</v>
      </c>
      <c r="KF96" s="266">
        <f t="shared" si="355"/>
        <v>0.20200000000000001</v>
      </c>
      <c r="KG96" s="239">
        <f t="shared" si="355"/>
        <v>0.20700000000000002</v>
      </c>
      <c r="KH96" s="240">
        <f t="shared" si="355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56">SUM(LR51, -LR54)</f>
        <v>0.126</v>
      </c>
      <c r="LS96" s="173">
        <f t="shared" si="356"/>
        <v>0.1041</v>
      </c>
      <c r="LT96" s="140">
        <f t="shared" si="356"/>
        <v>0.10919999999999999</v>
      </c>
      <c r="LU96" s="114">
        <f t="shared" si="356"/>
        <v>0.10790000000000001</v>
      </c>
      <c r="LV96" s="173">
        <f t="shared" si="356"/>
        <v>0.12189999999999998</v>
      </c>
      <c r="LW96" s="140">
        <f t="shared" si="356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201">
        <f>SUM(MM51, -MM53)</f>
        <v>0.1032</v>
      </c>
      <c r="MN96" s="114">
        <f>SUM(MN51, -MN54)</f>
        <v>8.2199999999999995E-2</v>
      </c>
      <c r="MO96" s="201">
        <f>SUM(MO51, -MO53)</f>
        <v>8.3500000000000005E-2</v>
      </c>
      <c r="MP96" s="6">
        <f t="shared" ref="MM96:OX96" si="357">SUM(MP85, -MP92)</f>
        <v>0</v>
      </c>
      <c r="MQ96" s="6">
        <f t="shared" si="357"/>
        <v>0</v>
      </c>
      <c r="MR96" s="6">
        <f t="shared" si="357"/>
        <v>0</v>
      </c>
      <c r="MS96" s="6">
        <f t="shared" si="357"/>
        <v>0</v>
      </c>
      <c r="MT96" s="6">
        <f t="shared" si="357"/>
        <v>0</v>
      </c>
      <c r="MU96" s="6">
        <f t="shared" si="357"/>
        <v>0</v>
      </c>
      <c r="MV96" s="6">
        <f t="shared" si="357"/>
        <v>0</v>
      </c>
      <c r="MW96" s="6">
        <f t="shared" si="357"/>
        <v>0</v>
      </c>
      <c r="MX96" s="6">
        <f t="shared" si="357"/>
        <v>0</v>
      </c>
      <c r="MY96" s="6">
        <f t="shared" si="357"/>
        <v>0</v>
      </c>
      <c r="MZ96" s="6">
        <f t="shared" si="357"/>
        <v>0</v>
      </c>
      <c r="NA96" s="6">
        <f t="shared" si="357"/>
        <v>0</v>
      </c>
      <c r="NB96" s="6">
        <f t="shared" si="357"/>
        <v>0</v>
      </c>
      <c r="NC96" s="6">
        <f t="shared" si="357"/>
        <v>0</v>
      </c>
      <c r="ND96" s="6">
        <f t="shared" si="357"/>
        <v>0</v>
      </c>
      <c r="NE96" s="6">
        <f t="shared" si="357"/>
        <v>0</v>
      </c>
      <c r="NF96" s="6">
        <f t="shared" si="357"/>
        <v>0</v>
      </c>
      <c r="NG96" s="6">
        <f t="shared" si="357"/>
        <v>0</v>
      </c>
      <c r="NH96" s="6">
        <f t="shared" si="357"/>
        <v>0</v>
      </c>
      <c r="NI96" s="6">
        <f t="shared" si="357"/>
        <v>0</v>
      </c>
      <c r="NJ96" s="6">
        <f t="shared" si="357"/>
        <v>0</v>
      </c>
      <c r="NK96" s="6">
        <f t="shared" si="357"/>
        <v>0</v>
      </c>
      <c r="NL96" s="6">
        <f t="shared" si="357"/>
        <v>0</v>
      </c>
      <c r="NM96" s="6">
        <f t="shared" si="357"/>
        <v>0</v>
      </c>
      <c r="NN96" s="6">
        <f t="shared" si="357"/>
        <v>0</v>
      </c>
      <c r="NO96" s="6">
        <f t="shared" si="357"/>
        <v>0</v>
      </c>
      <c r="NP96" s="6">
        <f t="shared" si="357"/>
        <v>0</v>
      </c>
      <c r="NQ96" s="6">
        <f t="shared" si="357"/>
        <v>0</v>
      </c>
      <c r="NR96" s="6">
        <f t="shared" si="357"/>
        <v>0</v>
      </c>
      <c r="NS96" s="6">
        <f t="shared" si="357"/>
        <v>0</v>
      </c>
      <c r="NT96" s="6">
        <f t="shared" si="357"/>
        <v>0</v>
      </c>
      <c r="NU96" s="6">
        <f t="shared" si="357"/>
        <v>0</v>
      </c>
      <c r="NV96" s="6">
        <f t="shared" si="357"/>
        <v>0</v>
      </c>
      <c r="NW96" s="6">
        <f t="shared" si="357"/>
        <v>0</v>
      </c>
      <c r="NX96" s="6">
        <f t="shared" si="357"/>
        <v>0</v>
      </c>
      <c r="NY96" s="6">
        <f t="shared" si="357"/>
        <v>0</v>
      </c>
      <c r="NZ96" s="6">
        <f t="shared" si="357"/>
        <v>0</v>
      </c>
      <c r="OA96" s="6">
        <f t="shared" si="357"/>
        <v>0</v>
      </c>
      <c r="OB96" s="6">
        <f t="shared" si="357"/>
        <v>0</v>
      </c>
      <c r="OC96" s="6">
        <f t="shared" si="357"/>
        <v>0</v>
      </c>
      <c r="OD96" s="6">
        <f t="shared" si="357"/>
        <v>0</v>
      </c>
      <c r="OE96" s="6">
        <f t="shared" si="357"/>
        <v>0</v>
      </c>
      <c r="OF96" s="6">
        <f t="shared" si="357"/>
        <v>0</v>
      </c>
      <c r="OG96" s="6">
        <f t="shared" si="357"/>
        <v>0</v>
      </c>
      <c r="OH96" s="6">
        <f t="shared" si="357"/>
        <v>0</v>
      </c>
      <c r="OI96" s="6">
        <f t="shared" si="357"/>
        <v>0</v>
      </c>
      <c r="OJ96" s="6">
        <f t="shared" si="357"/>
        <v>0</v>
      </c>
      <c r="OK96" s="6">
        <f t="shared" si="357"/>
        <v>0</v>
      </c>
      <c r="OL96" s="6">
        <f t="shared" si="357"/>
        <v>0</v>
      </c>
      <c r="OM96" s="6">
        <f t="shared" si="357"/>
        <v>0</v>
      </c>
      <c r="ON96" s="6">
        <f t="shared" si="357"/>
        <v>0</v>
      </c>
      <c r="OO96" s="6">
        <f t="shared" si="357"/>
        <v>0</v>
      </c>
      <c r="OP96" s="6">
        <f t="shared" si="357"/>
        <v>0</v>
      </c>
      <c r="OQ96" s="6">
        <f t="shared" si="357"/>
        <v>0</v>
      </c>
      <c r="OR96" s="6">
        <f t="shared" si="357"/>
        <v>0</v>
      </c>
      <c r="OS96" s="6">
        <f t="shared" si="357"/>
        <v>0</v>
      </c>
      <c r="OT96" s="6">
        <f t="shared" si="357"/>
        <v>0</v>
      </c>
      <c r="OU96" s="6">
        <f t="shared" si="357"/>
        <v>0</v>
      </c>
      <c r="OV96" s="6">
        <f t="shared" si="357"/>
        <v>0</v>
      </c>
      <c r="OW96" s="6">
        <f t="shared" si="357"/>
        <v>0</v>
      </c>
      <c r="OX96" s="6">
        <f t="shared" si="357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58">SUM(PE85, -PE92)</f>
        <v>0</v>
      </c>
      <c r="PF96" s="6">
        <f t="shared" si="358"/>
        <v>0</v>
      </c>
      <c r="PG96" s="6">
        <f t="shared" si="358"/>
        <v>0</v>
      </c>
      <c r="PH96" s="6">
        <f t="shared" si="358"/>
        <v>0</v>
      </c>
      <c r="PI96" s="6">
        <f t="shared" si="358"/>
        <v>0</v>
      </c>
      <c r="PJ96" s="6">
        <f t="shared" si="358"/>
        <v>0</v>
      </c>
      <c r="PK96" s="6">
        <f t="shared" si="358"/>
        <v>0</v>
      </c>
      <c r="PL96" s="6">
        <f t="shared" si="358"/>
        <v>0</v>
      </c>
      <c r="PM96" s="6">
        <f t="shared" si="358"/>
        <v>0</v>
      </c>
      <c r="PN96" s="6">
        <f t="shared" si="358"/>
        <v>0</v>
      </c>
      <c r="PO96" s="6">
        <f t="shared" si="358"/>
        <v>0</v>
      </c>
      <c r="PP96" s="6">
        <f t="shared" si="358"/>
        <v>0</v>
      </c>
      <c r="PQ96" s="6">
        <f t="shared" si="358"/>
        <v>0</v>
      </c>
      <c r="PR96" s="6">
        <f t="shared" si="358"/>
        <v>0</v>
      </c>
      <c r="PS96" s="6">
        <f t="shared" si="358"/>
        <v>0</v>
      </c>
      <c r="PT96" s="6">
        <f t="shared" si="358"/>
        <v>0</v>
      </c>
      <c r="PU96" s="6">
        <f t="shared" si="358"/>
        <v>0</v>
      </c>
      <c r="PV96" s="6">
        <f t="shared" si="358"/>
        <v>0</v>
      </c>
      <c r="PW96" s="6">
        <f t="shared" si="358"/>
        <v>0</v>
      </c>
      <c r="PX96" s="6">
        <f t="shared" si="358"/>
        <v>0</v>
      </c>
      <c r="PY96" s="6">
        <f t="shared" si="358"/>
        <v>0</v>
      </c>
      <c r="PZ96" s="6">
        <f t="shared" si="358"/>
        <v>0</v>
      </c>
      <c r="QA96" s="6">
        <f t="shared" si="358"/>
        <v>0</v>
      </c>
      <c r="QB96" s="6">
        <f t="shared" si="358"/>
        <v>0</v>
      </c>
      <c r="QC96" s="6">
        <f t="shared" si="358"/>
        <v>0</v>
      </c>
      <c r="QD96" s="6">
        <f t="shared" si="358"/>
        <v>0</v>
      </c>
      <c r="QE96" s="6">
        <f t="shared" si="358"/>
        <v>0</v>
      </c>
      <c r="QF96" s="6">
        <f t="shared" si="358"/>
        <v>0</v>
      </c>
      <c r="QG96" s="6">
        <f t="shared" si="358"/>
        <v>0</v>
      </c>
      <c r="QH96" s="6">
        <f t="shared" si="358"/>
        <v>0</v>
      </c>
      <c r="QI96" s="6">
        <f t="shared" si="358"/>
        <v>0</v>
      </c>
      <c r="QJ96" s="6">
        <f t="shared" si="358"/>
        <v>0</v>
      </c>
      <c r="QK96" s="6">
        <f t="shared" si="358"/>
        <v>0</v>
      </c>
      <c r="QL96" s="6">
        <f t="shared" si="358"/>
        <v>0</v>
      </c>
      <c r="QM96" s="6">
        <f t="shared" si="358"/>
        <v>0</v>
      </c>
      <c r="QN96" s="6">
        <f t="shared" si="358"/>
        <v>0</v>
      </c>
      <c r="QO96" s="6">
        <f t="shared" si="358"/>
        <v>0</v>
      </c>
      <c r="QP96" s="6">
        <f t="shared" si="358"/>
        <v>0</v>
      </c>
      <c r="QQ96" s="6">
        <f t="shared" si="358"/>
        <v>0</v>
      </c>
      <c r="QR96" s="6">
        <f t="shared" si="358"/>
        <v>0</v>
      </c>
      <c r="QS96" s="6">
        <f t="shared" si="358"/>
        <v>0</v>
      </c>
      <c r="QT96" s="6">
        <f t="shared" si="358"/>
        <v>0</v>
      </c>
      <c r="QU96" s="6">
        <f t="shared" si="358"/>
        <v>0</v>
      </c>
      <c r="QV96" s="6">
        <f t="shared" si="358"/>
        <v>0</v>
      </c>
      <c r="QW96" s="6">
        <f t="shared" si="358"/>
        <v>0</v>
      </c>
      <c r="QX96" s="6">
        <f t="shared" si="358"/>
        <v>0</v>
      </c>
      <c r="QY96" s="6">
        <f t="shared" si="358"/>
        <v>0</v>
      </c>
      <c r="QZ96" s="6">
        <f t="shared" si="358"/>
        <v>0</v>
      </c>
      <c r="RA96" s="6">
        <f t="shared" si="358"/>
        <v>0</v>
      </c>
      <c r="RB96" s="6">
        <f t="shared" si="358"/>
        <v>0</v>
      </c>
      <c r="RC96" s="6">
        <f t="shared" si="358"/>
        <v>0</v>
      </c>
      <c r="RD96" s="6">
        <f t="shared" si="358"/>
        <v>0</v>
      </c>
      <c r="RE96" s="6">
        <f t="shared" si="358"/>
        <v>0</v>
      </c>
      <c r="RF96" s="6">
        <f t="shared" si="358"/>
        <v>0</v>
      </c>
      <c r="RG96" s="6">
        <f t="shared" si="358"/>
        <v>0</v>
      </c>
      <c r="RH96" s="6">
        <f t="shared" si="358"/>
        <v>0</v>
      </c>
      <c r="RI96" s="6">
        <f t="shared" si="358"/>
        <v>0</v>
      </c>
      <c r="RJ96" s="6">
        <f t="shared" si="358"/>
        <v>0</v>
      </c>
      <c r="RK96" s="6">
        <f t="shared" si="358"/>
        <v>0</v>
      </c>
      <c r="RL96" s="6">
        <f t="shared" si="358"/>
        <v>0</v>
      </c>
      <c r="RM96" s="6">
        <f t="shared" si="358"/>
        <v>0</v>
      </c>
      <c r="RN96" s="6">
        <f t="shared" si="358"/>
        <v>0</v>
      </c>
      <c r="RO96" s="6">
        <f t="shared" si="358"/>
        <v>0</v>
      </c>
      <c r="RP96" s="6">
        <f t="shared" si="358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13" t="s">
        <v>39</v>
      </c>
      <c r="MN97" s="182" t="s">
        <v>53</v>
      </c>
      <c r="MO97" s="116" t="s">
        <v>46</v>
      </c>
      <c r="MP97" s="58"/>
      <c r="MQ97" s="58"/>
      <c r="MR97" s="58"/>
      <c r="MS97" s="58"/>
      <c r="MT97" s="58"/>
      <c r="MU97" s="58"/>
      <c r="MV97" s="58"/>
      <c r="MW97" s="58"/>
      <c r="MX97" s="58"/>
      <c r="MY97" s="58"/>
      <c r="MZ97" s="58"/>
      <c r="NA97" s="58"/>
      <c r="NB97" s="58"/>
      <c r="NC97" s="58"/>
      <c r="ND97" s="58"/>
      <c r="NE97" s="58"/>
      <c r="NF97" s="58"/>
      <c r="NG97" s="58"/>
      <c r="NH97" s="58"/>
      <c r="NI97" s="58"/>
      <c r="NJ97" s="58"/>
      <c r="NK97" s="58"/>
      <c r="NL97" s="58"/>
      <c r="NM97" s="58"/>
      <c r="NN97" s="58"/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59">SUM(ES56, -ES57)</f>
        <v>0.1905</v>
      </c>
      <c r="ET98" s="160">
        <f t="shared" si="359"/>
        <v>0.1933</v>
      </c>
      <c r="EU98" s="201">
        <f t="shared" si="359"/>
        <v>0.19350000000000001</v>
      </c>
      <c r="EV98" s="181">
        <f t="shared" si="359"/>
        <v>0.1973</v>
      </c>
      <c r="EW98" s="160">
        <f t="shared" si="359"/>
        <v>0.1961</v>
      </c>
      <c r="EX98" s="240">
        <f t="shared" si="359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60">SUM(FK56, -FK57)</f>
        <v>0.2011</v>
      </c>
      <c r="FL98" s="160">
        <f t="shared" si="360"/>
        <v>0.21800000000000003</v>
      </c>
      <c r="FM98" s="201">
        <f t="shared" si="360"/>
        <v>0.20580000000000001</v>
      </c>
      <c r="FN98" s="181">
        <f t="shared" si="360"/>
        <v>0.20130000000000001</v>
      </c>
      <c r="FO98" s="160">
        <f t="shared" si="360"/>
        <v>0.2039</v>
      </c>
      <c r="FP98" s="201">
        <f t="shared" si="360"/>
        <v>0.21519999999999997</v>
      </c>
      <c r="FQ98" s="181">
        <f t="shared" si="360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61">SUM(GO53, -GO56)</f>
        <v>0.1394</v>
      </c>
      <c r="GP98" s="140">
        <f t="shared" si="361"/>
        <v>0.14990000000000001</v>
      </c>
      <c r="GQ98" s="114">
        <f t="shared" si="361"/>
        <v>0.15029999999999999</v>
      </c>
      <c r="GR98" s="173">
        <f t="shared" si="361"/>
        <v>0.1431</v>
      </c>
      <c r="GS98" s="114">
        <f t="shared" si="361"/>
        <v>0.15920000000000001</v>
      </c>
      <c r="GT98" s="114">
        <f t="shared" si="361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62">SUM(IL52, -IL55)</f>
        <v>0.21049999999999999</v>
      </c>
      <c r="IM98" s="140">
        <f t="shared" si="362"/>
        <v>0.2157</v>
      </c>
      <c r="IN98" s="114">
        <f t="shared" si="362"/>
        <v>0.2137</v>
      </c>
      <c r="IO98" s="173">
        <f t="shared" si="362"/>
        <v>0.20170000000000002</v>
      </c>
      <c r="IP98" s="140">
        <f t="shared" si="362"/>
        <v>0.2056</v>
      </c>
      <c r="IQ98" s="114">
        <f t="shared" si="362"/>
        <v>0.20419999999999999</v>
      </c>
      <c r="IR98" s="173">
        <f t="shared" si="362"/>
        <v>0.21290000000000001</v>
      </c>
      <c r="IS98" s="217">
        <f t="shared" si="362"/>
        <v>0.2024</v>
      </c>
      <c r="IT98" s="15">
        <f t="shared" si="362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63">SUM(JU56, -JU57)</f>
        <v>0.20569999999999999</v>
      </c>
      <c r="JV98" s="201">
        <f t="shared" si="363"/>
        <v>0.19850000000000001</v>
      </c>
      <c r="JW98" s="181">
        <f t="shared" si="363"/>
        <v>0.1653</v>
      </c>
      <c r="JX98" s="160">
        <f t="shared" si="363"/>
        <v>0.18269999999999997</v>
      </c>
      <c r="JY98" s="201">
        <f t="shared" si="363"/>
        <v>0.182</v>
      </c>
      <c r="JZ98" s="181">
        <f t="shared" si="363"/>
        <v>0.16799999999999998</v>
      </c>
      <c r="KA98" s="160">
        <f t="shared" si="363"/>
        <v>0.16790000000000002</v>
      </c>
      <c r="KB98" s="201">
        <f t="shared" si="363"/>
        <v>0.16920000000000002</v>
      </c>
      <c r="KC98" s="181">
        <f t="shared" si="363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10">
        <f>SUM(MM52, -MM56)</f>
        <v>8.1900000000000001E-2</v>
      </c>
      <c r="MN98" s="201">
        <f>SUM(MN51, -MN53)</f>
        <v>7.4999999999999997E-2</v>
      </c>
      <c r="MO98" s="240">
        <f>SUM(MO52, -MO56)</f>
        <v>7.9600000000000004E-2</v>
      </c>
      <c r="MP98" s="6">
        <f>SUM(MP85, -MP91,)</f>
        <v>0</v>
      </c>
      <c r="MQ98" s="6">
        <f>SUM(MQ86, -MQ92)</f>
        <v>0</v>
      </c>
      <c r="MR98" s="6">
        <f>SUM(MR85, -MR91)</f>
        <v>0</v>
      </c>
      <c r="MS98" s="6">
        <f>SUM(MS85, -MS91,)</f>
        <v>0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82" t="s">
        <v>37</v>
      </c>
      <c r="MN99" s="117" t="s">
        <v>63</v>
      </c>
      <c r="MO99" s="182" t="s">
        <v>44</v>
      </c>
      <c r="MP99" s="58"/>
      <c r="MQ99" s="58"/>
      <c r="MR99" s="58"/>
      <c r="MS99" s="58"/>
      <c r="MT99" s="58"/>
      <c r="MU99" s="58"/>
      <c r="MV99" s="58"/>
      <c r="MW99" s="58"/>
      <c r="MX99" s="58"/>
      <c r="MY99" s="58"/>
      <c r="MZ99" s="58"/>
      <c r="NA99" s="58"/>
      <c r="NB99" s="58"/>
      <c r="NC99" s="58"/>
      <c r="ND99" s="58"/>
      <c r="NE99" s="58"/>
      <c r="NF99" s="58"/>
      <c r="NG99" s="58"/>
      <c r="NH99" s="58"/>
      <c r="NI99" s="58"/>
      <c r="NJ99" s="58"/>
      <c r="NK99" s="58"/>
      <c r="NL99" s="58"/>
      <c r="NM99" s="58"/>
      <c r="NN99" s="58"/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64">SUM(BS56, -BS58)</f>
        <v>0.1308</v>
      </c>
      <c r="BT100" s="110">
        <f t="shared" si="364"/>
        <v>0.11999999999999998</v>
      </c>
      <c r="BU100" s="172">
        <f t="shared" si="364"/>
        <v>0.13389999999999999</v>
      </c>
      <c r="BV100" s="142">
        <f t="shared" si="364"/>
        <v>0.14529999999999998</v>
      </c>
      <c r="BW100" s="112">
        <f t="shared" si="364"/>
        <v>0.15360000000000001</v>
      </c>
      <c r="BX100" s="172">
        <f t="shared" si="364"/>
        <v>0.15440000000000001</v>
      </c>
      <c r="BY100" s="218">
        <f t="shared" si="364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65">SUM(EM52, -EM56)</f>
        <v>0.1613</v>
      </c>
      <c r="EN100" s="140">
        <f t="shared" si="365"/>
        <v>0.16400000000000001</v>
      </c>
      <c r="EO100" s="114">
        <f t="shared" si="365"/>
        <v>0.16200000000000001</v>
      </c>
      <c r="EP100" s="173">
        <f t="shared" si="365"/>
        <v>0.1633</v>
      </c>
      <c r="EQ100" s="140">
        <f t="shared" si="365"/>
        <v>0.1545</v>
      </c>
      <c r="ER100" s="114">
        <f t="shared" si="365"/>
        <v>0.14460000000000001</v>
      </c>
      <c r="ES100" s="173">
        <f t="shared" si="365"/>
        <v>0.1545</v>
      </c>
      <c r="ET100" s="140">
        <f t="shared" si="365"/>
        <v>0.15029999999999999</v>
      </c>
      <c r="EU100" s="114">
        <f t="shared" si="365"/>
        <v>0.13469999999999999</v>
      </c>
      <c r="EV100" s="173">
        <f t="shared" si="365"/>
        <v>0.10389999999999999</v>
      </c>
      <c r="EW100" s="140">
        <f t="shared" si="365"/>
        <v>0.11760000000000001</v>
      </c>
      <c r="EX100" s="114">
        <f t="shared" si="365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66">SUM(FK52, -FK56)</f>
        <v>0.18160000000000001</v>
      </c>
      <c r="FL100" s="140">
        <f t="shared" si="366"/>
        <v>0.16259999999999999</v>
      </c>
      <c r="FM100" s="114">
        <f t="shared" si="366"/>
        <v>0.15740000000000001</v>
      </c>
      <c r="FN100" s="173">
        <f t="shared" si="366"/>
        <v>0.1603</v>
      </c>
      <c r="FO100" s="140">
        <f t="shared" si="366"/>
        <v>0.17699999999999999</v>
      </c>
      <c r="FP100" s="114">
        <f t="shared" si="366"/>
        <v>0.16789999999999999</v>
      </c>
      <c r="FQ100" s="173">
        <f t="shared" si="366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67">SUM(HH53, -HH56)</f>
        <v>0.15909999999999999</v>
      </c>
      <c r="HI100" s="140">
        <f t="shared" si="367"/>
        <v>0.18540000000000001</v>
      </c>
      <c r="HJ100" s="114">
        <f t="shared" si="367"/>
        <v>0.1661</v>
      </c>
      <c r="HK100" s="173">
        <f t="shared" si="367"/>
        <v>0.15239999999999998</v>
      </c>
      <c r="HL100" s="140">
        <f t="shared" si="367"/>
        <v>0.14729999999999999</v>
      </c>
      <c r="HM100" s="114">
        <f t="shared" si="367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68">SUM(JU52, -JU56)</f>
        <v>0.15279999999999999</v>
      </c>
      <c r="JV100" s="114">
        <f t="shared" si="368"/>
        <v>0.14450000000000002</v>
      </c>
      <c r="JW100" s="173">
        <f t="shared" si="368"/>
        <v>0.1439</v>
      </c>
      <c r="JX100" s="140">
        <f t="shared" si="368"/>
        <v>0.14529999999999998</v>
      </c>
      <c r="JY100" s="114">
        <f t="shared" si="368"/>
        <v>0.1454</v>
      </c>
      <c r="JZ100" s="173">
        <f t="shared" si="368"/>
        <v>0.1341</v>
      </c>
      <c r="KA100" s="140">
        <f t="shared" si="368"/>
        <v>0.12390000000000001</v>
      </c>
      <c r="KB100" s="114">
        <f t="shared" si="368"/>
        <v>0.12920000000000001</v>
      </c>
      <c r="KC100" s="173">
        <f t="shared" si="368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14">
        <f>SUM(MM51, -MM52)</f>
        <v>6.8600000000000008E-2</v>
      </c>
      <c r="MN100" s="110">
        <f>SUM(MN53, -MN56)</f>
        <v>6.6900000000000001E-2</v>
      </c>
      <c r="MO100" s="114">
        <f>SUM(MO51, -MO52)</f>
        <v>6.83E-2</v>
      </c>
      <c r="MP100" s="6">
        <f>SUM(MP86, -MP92)</f>
        <v>0</v>
      </c>
      <c r="MQ100" s="6">
        <f>SUM(MQ85, -MQ91)</f>
        <v>0</v>
      </c>
      <c r="MR100" s="6">
        <f>SUM(MR86, -MR92)</f>
        <v>0</v>
      </c>
      <c r="MS100" s="6">
        <f>SUM(MS86, -MS92)</f>
        <v>0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17" t="s">
        <v>63</v>
      </c>
      <c r="MN101" s="116" t="s">
        <v>46</v>
      </c>
      <c r="MO101" s="117" t="s">
        <v>63</v>
      </c>
      <c r="MP101" s="58"/>
      <c r="MQ101" s="58"/>
      <c r="MR101" s="58"/>
      <c r="MS101" s="58"/>
      <c r="MT101" s="58"/>
      <c r="MU101" s="58"/>
      <c r="MV101" s="58"/>
      <c r="MW101" s="58"/>
      <c r="MX101" s="58"/>
      <c r="MY101" s="58"/>
      <c r="MZ101" s="58"/>
      <c r="NA101" s="58"/>
      <c r="NB101" s="58"/>
      <c r="NC101" s="58"/>
      <c r="ND101" s="58"/>
      <c r="NE101" s="58"/>
      <c r="NF101" s="58"/>
      <c r="NG101" s="58"/>
      <c r="NH101" s="58"/>
      <c r="NI101" s="58"/>
      <c r="NJ101" s="58"/>
      <c r="NK101" s="58"/>
      <c r="NL101" s="58"/>
      <c r="NM101" s="58"/>
      <c r="NN101" s="58"/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69">SUM(BL57, -BL58)</f>
        <v>0.11630000000000001</v>
      </c>
      <c r="BM102" s="110">
        <f t="shared" si="369"/>
        <v>0.11269999999999999</v>
      </c>
      <c r="BN102" s="170">
        <f t="shared" si="369"/>
        <v>0.11739999999999999</v>
      </c>
      <c r="BO102" s="112">
        <f t="shared" si="369"/>
        <v>0.1109</v>
      </c>
      <c r="BP102" s="112">
        <f t="shared" si="369"/>
        <v>0.11410000000000001</v>
      </c>
      <c r="BQ102" s="112">
        <f t="shared" si="369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70">SUM(EC91, -EC98)</f>
        <v>0</v>
      </c>
      <c r="ED102" s="6">
        <f t="shared" si="370"/>
        <v>0</v>
      </c>
      <c r="EE102" s="6">
        <f t="shared" si="370"/>
        <v>0</v>
      </c>
      <c r="EF102" s="6">
        <f t="shared" si="370"/>
        <v>0</v>
      </c>
      <c r="EG102" s="6">
        <f t="shared" si="370"/>
        <v>0</v>
      </c>
      <c r="EH102" s="6">
        <f t="shared" si="370"/>
        <v>0</v>
      </c>
      <c r="EI102" s="6">
        <f t="shared" si="370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71">SUM(ER53, -ER56)</f>
        <v>0.11599999999999999</v>
      </c>
      <c r="ES102" s="173">
        <f t="shared" si="371"/>
        <v>0.13800000000000001</v>
      </c>
      <c r="ET102" s="140">
        <f t="shared" si="371"/>
        <v>0.1168</v>
      </c>
      <c r="EU102" s="114">
        <f t="shared" si="371"/>
        <v>0.11699999999999999</v>
      </c>
      <c r="EV102" s="173">
        <f t="shared" si="371"/>
        <v>0.1008</v>
      </c>
      <c r="EW102" s="140">
        <f t="shared" si="371"/>
        <v>0.10050000000000001</v>
      </c>
      <c r="EX102" s="114">
        <f t="shared" si="371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72">SUM(FO52, -FO55)</f>
        <v>0.17280000000000001</v>
      </c>
      <c r="FP102" s="114">
        <f t="shared" si="372"/>
        <v>0.16419999999999998</v>
      </c>
      <c r="FQ102" s="173">
        <f t="shared" si="372"/>
        <v>0.1719</v>
      </c>
      <c r="FR102" s="140">
        <f t="shared" si="372"/>
        <v>0.18870000000000001</v>
      </c>
      <c r="FS102" s="114">
        <f t="shared" si="372"/>
        <v>0.17300000000000001</v>
      </c>
      <c r="FT102" s="173">
        <f t="shared" si="372"/>
        <v>0.17009999999999997</v>
      </c>
      <c r="FU102" s="140">
        <f t="shared" si="372"/>
        <v>0.16879999999999998</v>
      </c>
      <c r="FV102" s="114">
        <f t="shared" si="372"/>
        <v>0.1638</v>
      </c>
      <c r="FW102" s="173">
        <f t="shared" si="372"/>
        <v>0.159</v>
      </c>
      <c r="FX102" s="140">
        <f t="shared" si="372"/>
        <v>0.1401</v>
      </c>
      <c r="FY102" s="114">
        <f t="shared" si="372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373">SUM(GV91, -GV98)</f>
        <v>0</v>
      </c>
      <c r="GW102" s="6">
        <f t="shared" si="373"/>
        <v>0</v>
      </c>
      <c r="GX102" s="6">
        <f t="shared" si="373"/>
        <v>0</v>
      </c>
      <c r="GY102" s="6">
        <f t="shared" si="373"/>
        <v>0</v>
      </c>
      <c r="GZ102" s="6">
        <f t="shared" si="373"/>
        <v>0</v>
      </c>
      <c r="HA102" s="6">
        <f t="shared" si="373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374">SUM(IQ52, -IQ54)</f>
        <v>0.19090000000000001</v>
      </c>
      <c r="IR102" s="173">
        <f t="shared" si="374"/>
        <v>0.18029999999999999</v>
      </c>
      <c r="IS102" s="217">
        <f t="shared" si="374"/>
        <v>0.1827</v>
      </c>
      <c r="IT102" s="15">
        <f t="shared" si="374"/>
        <v>0.185</v>
      </c>
      <c r="IU102" s="145">
        <f t="shared" si="374"/>
        <v>0.1825</v>
      </c>
      <c r="IV102" s="140">
        <f t="shared" si="374"/>
        <v>0.16850000000000001</v>
      </c>
      <c r="IW102" s="114">
        <f t="shared" si="374"/>
        <v>0.16790000000000002</v>
      </c>
      <c r="IX102" s="173">
        <f t="shared" si="374"/>
        <v>0.16520000000000001</v>
      </c>
      <c r="IY102" s="140">
        <f t="shared" si="374"/>
        <v>0.14710000000000001</v>
      </c>
      <c r="IZ102" s="114">
        <f t="shared" si="374"/>
        <v>0.14119999999999999</v>
      </c>
      <c r="JA102" s="323">
        <f t="shared" si="374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375">SUM(JG52, -JG55)</f>
        <v>0.124</v>
      </c>
      <c r="JH102" s="140">
        <f t="shared" si="375"/>
        <v>0.12720000000000001</v>
      </c>
      <c r="JI102" s="114">
        <f t="shared" si="375"/>
        <v>0.1278</v>
      </c>
      <c r="JJ102" s="173">
        <f t="shared" si="375"/>
        <v>0.12630000000000002</v>
      </c>
      <c r="JK102" s="140">
        <f t="shared" si="375"/>
        <v>0.12740000000000001</v>
      </c>
      <c r="JL102" s="114">
        <f t="shared" si="375"/>
        <v>0.12720000000000001</v>
      </c>
      <c r="JM102" s="173">
        <f t="shared" si="375"/>
        <v>0.13340000000000002</v>
      </c>
      <c r="JN102" s="114">
        <f t="shared" si="375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376">SUM(JU53, -JU56)</f>
        <v>0.12859999999999999</v>
      </c>
      <c r="JV102" s="110">
        <f t="shared" si="376"/>
        <v>0.11119999999999999</v>
      </c>
      <c r="JW102" s="170">
        <f t="shared" si="376"/>
        <v>0.1293</v>
      </c>
      <c r="JX102" s="138">
        <f t="shared" si="376"/>
        <v>0.12859999999999999</v>
      </c>
      <c r="JY102" s="110">
        <f t="shared" si="376"/>
        <v>0.1258</v>
      </c>
      <c r="JZ102" s="170">
        <f t="shared" si="376"/>
        <v>0.1187</v>
      </c>
      <c r="KA102" s="138">
        <f t="shared" si="376"/>
        <v>0.1212</v>
      </c>
      <c r="KB102" s="110">
        <f t="shared" si="376"/>
        <v>0.12040000000000001</v>
      </c>
      <c r="KC102" s="170">
        <f t="shared" si="376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10">
        <f>SUM(MM53, -MM56)</f>
        <v>4.7300000000000002E-2</v>
      </c>
      <c r="MN102" s="240">
        <f>SUM(MN54, -MN56)</f>
        <v>5.9699999999999996E-2</v>
      </c>
      <c r="MO102" s="110">
        <f>SUM(MO53, -MO56)</f>
        <v>6.4399999999999999E-2</v>
      </c>
      <c r="MP102" s="6">
        <f t="shared" ref="MM102:OX102" si="377">SUM(MP91, -MP98)</f>
        <v>0</v>
      </c>
      <c r="MQ102" s="6">
        <f t="shared" si="377"/>
        <v>0</v>
      </c>
      <c r="MR102" s="6">
        <f t="shared" si="377"/>
        <v>0</v>
      </c>
      <c r="MS102" s="6">
        <f t="shared" si="377"/>
        <v>0</v>
      </c>
      <c r="MT102" s="6">
        <f t="shared" si="377"/>
        <v>0</v>
      </c>
      <c r="MU102" s="6">
        <f t="shared" si="377"/>
        <v>0</v>
      </c>
      <c r="MV102" s="6">
        <f t="shared" si="377"/>
        <v>0</v>
      </c>
      <c r="MW102" s="6">
        <f t="shared" si="377"/>
        <v>0</v>
      </c>
      <c r="MX102" s="6">
        <f t="shared" si="377"/>
        <v>0</v>
      </c>
      <c r="MY102" s="6">
        <f t="shared" si="377"/>
        <v>0</v>
      </c>
      <c r="MZ102" s="6">
        <f t="shared" si="377"/>
        <v>0</v>
      </c>
      <c r="NA102" s="6">
        <f t="shared" si="377"/>
        <v>0</v>
      </c>
      <c r="NB102" s="6">
        <f t="shared" si="377"/>
        <v>0</v>
      </c>
      <c r="NC102" s="6">
        <f t="shared" si="377"/>
        <v>0</v>
      </c>
      <c r="ND102" s="6">
        <f t="shared" si="377"/>
        <v>0</v>
      </c>
      <c r="NE102" s="6">
        <f t="shared" si="377"/>
        <v>0</v>
      </c>
      <c r="NF102" s="6">
        <f t="shared" si="377"/>
        <v>0</v>
      </c>
      <c r="NG102" s="6">
        <f t="shared" si="377"/>
        <v>0</v>
      </c>
      <c r="NH102" s="6">
        <f t="shared" si="377"/>
        <v>0</v>
      </c>
      <c r="NI102" s="6">
        <f t="shared" si="377"/>
        <v>0</v>
      </c>
      <c r="NJ102" s="6">
        <f t="shared" si="377"/>
        <v>0</v>
      </c>
      <c r="NK102" s="6">
        <f t="shared" si="377"/>
        <v>0</v>
      </c>
      <c r="NL102" s="6">
        <f t="shared" si="377"/>
        <v>0</v>
      </c>
      <c r="NM102" s="6">
        <f t="shared" si="377"/>
        <v>0</v>
      </c>
      <c r="NN102" s="6">
        <f t="shared" si="377"/>
        <v>0</v>
      </c>
      <c r="NO102" s="6">
        <f t="shared" si="377"/>
        <v>0</v>
      </c>
      <c r="NP102" s="6">
        <f t="shared" si="377"/>
        <v>0</v>
      </c>
      <c r="NQ102" s="6">
        <f t="shared" si="377"/>
        <v>0</v>
      </c>
      <c r="NR102" s="6">
        <f t="shared" si="377"/>
        <v>0</v>
      </c>
      <c r="NS102" s="6">
        <f t="shared" si="377"/>
        <v>0</v>
      </c>
      <c r="NT102" s="6">
        <f t="shared" si="377"/>
        <v>0</v>
      </c>
      <c r="NU102" s="6">
        <f t="shared" si="377"/>
        <v>0</v>
      </c>
      <c r="NV102" s="6">
        <f t="shared" si="377"/>
        <v>0</v>
      </c>
      <c r="NW102" s="6">
        <f t="shared" si="377"/>
        <v>0</v>
      </c>
      <c r="NX102" s="6">
        <f t="shared" si="377"/>
        <v>0</v>
      </c>
      <c r="NY102" s="6">
        <f t="shared" si="377"/>
        <v>0</v>
      </c>
      <c r="NZ102" s="6">
        <f t="shared" si="377"/>
        <v>0</v>
      </c>
      <c r="OA102" s="6">
        <f t="shared" si="377"/>
        <v>0</v>
      </c>
      <c r="OB102" s="6">
        <f t="shared" si="377"/>
        <v>0</v>
      </c>
      <c r="OC102" s="6">
        <f t="shared" si="377"/>
        <v>0</v>
      </c>
      <c r="OD102" s="6">
        <f t="shared" si="377"/>
        <v>0</v>
      </c>
      <c r="OE102" s="6">
        <f t="shared" si="377"/>
        <v>0</v>
      </c>
      <c r="OF102" s="6">
        <f t="shared" si="377"/>
        <v>0</v>
      </c>
      <c r="OG102" s="6">
        <f t="shared" si="377"/>
        <v>0</v>
      </c>
      <c r="OH102" s="6">
        <f t="shared" si="377"/>
        <v>0</v>
      </c>
      <c r="OI102" s="6">
        <f t="shared" si="377"/>
        <v>0</v>
      </c>
      <c r="OJ102" s="6">
        <f t="shared" si="377"/>
        <v>0</v>
      </c>
      <c r="OK102" s="6">
        <f t="shared" si="377"/>
        <v>0</v>
      </c>
      <c r="OL102" s="6">
        <f t="shared" si="377"/>
        <v>0</v>
      </c>
      <c r="OM102" s="6">
        <f t="shared" si="377"/>
        <v>0</v>
      </c>
      <c r="ON102" s="6">
        <f t="shared" si="377"/>
        <v>0</v>
      </c>
      <c r="OO102" s="6">
        <f t="shared" si="377"/>
        <v>0</v>
      </c>
      <c r="OP102" s="6">
        <f t="shared" si="377"/>
        <v>0</v>
      </c>
      <c r="OQ102" s="6">
        <f t="shared" si="377"/>
        <v>0</v>
      </c>
      <c r="OR102" s="6">
        <f t="shared" si="377"/>
        <v>0</v>
      </c>
      <c r="OS102" s="6">
        <f t="shared" si="377"/>
        <v>0</v>
      </c>
      <c r="OT102" s="6">
        <f t="shared" si="377"/>
        <v>0</v>
      </c>
      <c r="OU102" s="6">
        <f t="shared" si="377"/>
        <v>0</v>
      </c>
      <c r="OV102" s="6">
        <f t="shared" si="377"/>
        <v>0</v>
      </c>
      <c r="OW102" s="6">
        <f t="shared" si="377"/>
        <v>0</v>
      </c>
      <c r="OX102" s="6">
        <f t="shared" si="377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378">SUM(PE91, -PE98)</f>
        <v>0</v>
      </c>
      <c r="PF102" s="6">
        <f t="shared" si="378"/>
        <v>0</v>
      </c>
      <c r="PG102" s="6">
        <f t="shared" si="378"/>
        <v>0</v>
      </c>
      <c r="PH102" s="6">
        <f t="shared" si="378"/>
        <v>0</v>
      </c>
      <c r="PI102" s="6">
        <f t="shared" si="378"/>
        <v>0</v>
      </c>
      <c r="PJ102" s="6">
        <f t="shared" si="378"/>
        <v>0</v>
      </c>
      <c r="PK102" s="6">
        <f t="shared" si="378"/>
        <v>0</v>
      </c>
      <c r="PL102" s="6">
        <f t="shared" si="378"/>
        <v>0</v>
      </c>
      <c r="PM102" s="6">
        <f t="shared" si="378"/>
        <v>0</v>
      </c>
      <c r="PN102" s="6">
        <f t="shared" si="378"/>
        <v>0</v>
      </c>
      <c r="PO102" s="6">
        <f t="shared" si="378"/>
        <v>0</v>
      </c>
      <c r="PP102" s="6">
        <f t="shared" si="378"/>
        <v>0</v>
      </c>
      <c r="PQ102" s="6">
        <f t="shared" si="378"/>
        <v>0</v>
      </c>
      <c r="PR102" s="6">
        <f t="shared" si="378"/>
        <v>0</v>
      </c>
      <c r="PS102" s="6">
        <f t="shared" si="378"/>
        <v>0</v>
      </c>
      <c r="PT102" s="6">
        <f t="shared" si="378"/>
        <v>0</v>
      </c>
      <c r="PU102" s="6">
        <f t="shared" si="378"/>
        <v>0</v>
      </c>
      <c r="PV102" s="6">
        <f t="shared" si="378"/>
        <v>0</v>
      </c>
      <c r="PW102" s="6">
        <f t="shared" si="378"/>
        <v>0</v>
      </c>
      <c r="PX102" s="6">
        <f t="shared" si="378"/>
        <v>0</v>
      </c>
      <c r="PY102" s="6">
        <f t="shared" si="378"/>
        <v>0</v>
      </c>
      <c r="PZ102" s="6">
        <f t="shared" si="378"/>
        <v>0</v>
      </c>
      <c r="QA102" s="6">
        <f t="shared" si="378"/>
        <v>0</v>
      </c>
      <c r="QB102" s="6">
        <f t="shared" si="378"/>
        <v>0</v>
      </c>
      <c r="QC102" s="6">
        <f t="shared" si="378"/>
        <v>0</v>
      </c>
      <c r="QD102" s="6">
        <f t="shared" si="378"/>
        <v>0</v>
      </c>
      <c r="QE102" s="6">
        <f t="shared" si="378"/>
        <v>0</v>
      </c>
      <c r="QF102" s="6">
        <f t="shared" si="378"/>
        <v>0</v>
      </c>
      <c r="QG102" s="6">
        <f t="shared" si="378"/>
        <v>0</v>
      </c>
      <c r="QH102" s="6">
        <f t="shared" si="378"/>
        <v>0</v>
      </c>
      <c r="QI102" s="6">
        <f t="shared" si="378"/>
        <v>0</v>
      </c>
      <c r="QJ102" s="6">
        <f t="shared" si="378"/>
        <v>0</v>
      </c>
      <c r="QK102" s="6">
        <f t="shared" si="378"/>
        <v>0</v>
      </c>
      <c r="QL102" s="6">
        <f t="shared" si="378"/>
        <v>0</v>
      </c>
      <c r="QM102" s="6">
        <f t="shared" si="378"/>
        <v>0</v>
      </c>
      <c r="QN102" s="6">
        <f t="shared" si="378"/>
        <v>0</v>
      </c>
      <c r="QO102" s="6">
        <f t="shared" si="378"/>
        <v>0</v>
      </c>
      <c r="QP102" s="6">
        <f t="shared" si="378"/>
        <v>0</v>
      </c>
      <c r="QQ102" s="6">
        <f t="shared" si="378"/>
        <v>0</v>
      </c>
      <c r="QR102" s="6">
        <f t="shared" si="378"/>
        <v>0</v>
      </c>
      <c r="QS102" s="6">
        <f t="shared" si="378"/>
        <v>0</v>
      </c>
      <c r="QT102" s="6">
        <f t="shared" si="378"/>
        <v>0</v>
      </c>
      <c r="QU102" s="6">
        <f t="shared" si="378"/>
        <v>0</v>
      </c>
      <c r="QV102" s="6">
        <f t="shared" si="378"/>
        <v>0</v>
      </c>
      <c r="QW102" s="6">
        <f t="shared" si="378"/>
        <v>0</v>
      </c>
      <c r="QX102" s="6">
        <f t="shared" si="378"/>
        <v>0</v>
      </c>
      <c r="QY102" s="6">
        <f t="shared" si="378"/>
        <v>0</v>
      </c>
      <c r="QZ102" s="6">
        <f t="shared" si="378"/>
        <v>0</v>
      </c>
      <c r="RA102" s="6">
        <f t="shared" si="378"/>
        <v>0</v>
      </c>
      <c r="RB102" s="6">
        <f t="shared" si="378"/>
        <v>0</v>
      </c>
      <c r="RC102" s="6">
        <f t="shared" si="378"/>
        <v>0</v>
      </c>
      <c r="RD102" s="6">
        <f t="shared" si="378"/>
        <v>0</v>
      </c>
      <c r="RE102" s="6">
        <f t="shared" si="378"/>
        <v>0</v>
      </c>
      <c r="RF102" s="6">
        <f t="shared" si="378"/>
        <v>0</v>
      </c>
      <c r="RG102" s="6">
        <f t="shared" si="378"/>
        <v>0</v>
      </c>
      <c r="RH102" s="6">
        <f t="shared" si="378"/>
        <v>0</v>
      </c>
      <c r="RI102" s="6">
        <f t="shared" si="378"/>
        <v>0</v>
      </c>
      <c r="RJ102" s="6">
        <f t="shared" si="378"/>
        <v>0</v>
      </c>
      <c r="RK102" s="6">
        <f t="shared" si="378"/>
        <v>0</v>
      </c>
      <c r="RL102" s="6">
        <f t="shared" si="378"/>
        <v>0</v>
      </c>
      <c r="RM102" s="6">
        <f t="shared" si="378"/>
        <v>0</v>
      </c>
      <c r="RN102" s="6">
        <f t="shared" si="378"/>
        <v>0</v>
      </c>
      <c r="RO102" s="6">
        <f t="shared" si="378"/>
        <v>0</v>
      </c>
      <c r="RP102" s="6">
        <f t="shared" si="378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16" t="s">
        <v>46</v>
      </c>
      <c r="MN103" s="182" t="s">
        <v>37</v>
      </c>
      <c r="MO103" s="111" t="s">
        <v>70</v>
      </c>
      <c r="MP103" s="58"/>
      <c r="MQ103" s="58"/>
      <c r="MR103" s="58"/>
      <c r="MS103" s="58"/>
      <c r="MT103" s="58"/>
      <c r="MU103" s="58"/>
      <c r="MV103" s="58"/>
      <c r="MW103" s="58"/>
      <c r="MX103" s="58"/>
      <c r="MY103" s="58"/>
      <c r="MZ103" s="58"/>
      <c r="NA103" s="58"/>
      <c r="NB103" s="58"/>
      <c r="NC103" s="58"/>
      <c r="ND103" s="58"/>
      <c r="NE103" s="58"/>
      <c r="NF103" s="58"/>
      <c r="NG103" s="58"/>
      <c r="NH103" s="58"/>
      <c r="NI103" s="58"/>
      <c r="NJ103" s="58"/>
      <c r="NK103" s="58"/>
      <c r="NL103" s="58"/>
      <c r="NM103" s="58"/>
      <c r="NN103" s="58"/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379">SUM(BE56, -BE58)</f>
        <v>0.1037</v>
      </c>
      <c r="BF104" s="160">
        <f t="shared" si="379"/>
        <v>0.1012</v>
      </c>
      <c r="BG104" s="201">
        <f t="shared" si="379"/>
        <v>0.10639999999999999</v>
      </c>
      <c r="BH104" s="172">
        <f t="shared" si="379"/>
        <v>0.1026</v>
      </c>
      <c r="BI104" s="142">
        <f t="shared" si="379"/>
        <v>0.10390000000000001</v>
      </c>
      <c r="BJ104" s="112">
        <f t="shared" si="379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380">SUM(ER52, -ER55)</f>
        <v>0.1143</v>
      </c>
      <c r="ES104" s="173">
        <f t="shared" si="380"/>
        <v>0.12440000000000001</v>
      </c>
      <c r="ET104" s="140">
        <f t="shared" si="380"/>
        <v>0.1167</v>
      </c>
      <c r="EU104" s="114">
        <f t="shared" si="380"/>
        <v>0.10249999999999999</v>
      </c>
      <c r="EV104" s="173">
        <f t="shared" si="380"/>
        <v>7.46E-2</v>
      </c>
      <c r="EW104" s="140">
        <f t="shared" si="380"/>
        <v>9.0200000000000002E-2</v>
      </c>
      <c r="EX104" s="114">
        <f t="shared" si="380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381">SUM(FO53, -FO56)</f>
        <v>0.15670000000000001</v>
      </c>
      <c r="FP104" s="114">
        <f t="shared" si="381"/>
        <v>0.14119999999999999</v>
      </c>
      <c r="FQ104" s="173">
        <f t="shared" si="381"/>
        <v>0.1249</v>
      </c>
      <c r="FR104" s="140">
        <f t="shared" si="381"/>
        <v>0.14000000000000001</v>
      </c>
      <c r="FS104" s="114">
        <f t="shared" si="381"/>
        <v>0.13289999999999999</v>
      </c>
      <c r="FT104" s="173">
        <f t="shared" si="381"/>
        <v>0.12759999999999999</v>
      </c>
      <c r="FU104" s="140">
        <f t="shared" si="381"/>
        <v>0.1278</v>
      </c>
      <c r="FV104" s="114">
        <f t="shared" si="381"/>
        <v>0.14069999999999999</v>
      </c>
      <c r="FW104" s="173">
        <f t="shared" si="381"/>
        <v>0.1326</v>
      </c>
      <c r="FX104" s="140">
        <f t="shared" si="381"/>
        <v>0.12809999999999999</v>
      </c>
      <c r="FY104" s="114">
        <f t="shared" si="381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382">SUM(IL52, -IL53)</f>
        <v>0.11679999999999999</v>
      </c>
      <c r="IM104" s="140">
        <f t="shared" si="382"/>
        <v>0.12869999999999998</v>
      </c>
      <c r="IN104" s="114">
        <f t="shared" si="382"/>
        <v>0.12820000000000001</v>
      </c>
      <c r="IO104" s="173">
        <f t="shared" si="382"/>
        <v>0.11460000000000001</v>
      </c>
      <c r="IP104" s="140">
        <f t="shared" si="382"/>
        <v>0.12930000000000003</v>
      </c>
      <c r="IQ104" s="114">
        <f t="shared" si="382"/>
        <v>0.11220000000000001</v>
      </c>
      <c r="IR104" s="173">
        <f t="shared" si="382"/>
        <v>0.1099</v>
      </c>
      <c r="IS104" s="217">
        <f t="shared" si="382"/>
        <v>0.10639999999999999</v>
      </c>
      <c r="IT104" s="15">
        <f t="shared" si="382"/>
        <v>0.1115</v>
      </c>
      <c r="IU104" s="145">
        <f>SUM(IU52, -IU53)</f>
        <v>0.11819999999999999</v>
      </c>
      <c r="IV104" s="138">
        <f t="shared" ref="IV104:JA104" si="383">SUM(IV53, -IV56)</f>
        <v>0.1163</v>
      </c>
      <c r="IW104" s="110">
        <f t="shared" si="383"/>
        <v>0.12</v>
      </c>
      <c r="IX104" s="170">
        <f t="shared" si="383"/>
        <v>0.127</v>
      </c>
      <c r="IY104" s="138">
        <f t="shared" si="383"/>
        <v>0.13500000000000001</v>
      </c>
      <c r="IZ104" s="110">
        <f t="shared" si="383"/>
        <v>0.13650000000000001</v>
      </c>
      <c r="JA104" s="328">
        <f t="shared" si="383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384">SUM(JG57, -JG58)</f>
        <v>0.11109999999999998</v>
      </c>
      <c r="JH104" s="160">
        <f t="shared" si="384"/>
        <v>0.10580000000000001</v>
      </c>
      <c r="JI104" s="201">
        <f t="shared" si="384"/>
        <v>0.10980000000000001</v>
      </c>
      <c r="JJ104" s="181">
        <f t="shared" si="384"/>
        <v>0.10390000000000002</v>
      </c>
      <c r="JK104" s="160">
        <f t="shared" si="384"/>
        <v>9.5900000000000013E-2</v>
      </c>
      <c r="JL104" s="201">
        <f t="shared" si="384"/>
        <v>9.2800000000000021E-2</v>
      </c>
      <c r="JM104" s="181">
        <f t="shared" si="384"/>
        <v>9.5599999999999991E-2</v>
      </c>
      <c r="JN104" s="201">
        <f t="shared" si="384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385">SUM(JW54, -JW56)</f>
        <v>0.1079</v>
      </c>
      <c r="JX104" s="140">
        <f t="shared" si="385"/>
        <v>0.10250000000000001</v>
      </c>
      <c r="JY104" s="114">
        <f t="shared" si="385"/>
        <v>9.920000000000001E-2</v>
      </c>
      <c r="JZ104" s="173">
        <f t="shared" si="385"/>
        <v>0.11399999999999999</v>
      </c>
      <c r="KA104" s="140">
        <f t="shared" si="385"/>
        <v>0.1142</v>
      </c>
      <c r="KB104" s="114">
        <f t="shared" si="385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386">SUM(KE54, -KE56)</f>
        <v>0.1187</v>
      </c>
      <c r="KF104" s="173">
        <f t="shared" si="386"/>
        <v>0.1265</v>
      </c>
      <c r="KG104" s="140">
        <f t="shared" si="386"/>
        <v>0.11680000000000001</v>
      </c>
      <c r="KH104" s="114">
        <f t="shared" si="386"/>
        <v>0.13519999999999999</v>
      </c>
      <c r="KI104" s="173">
        <f t="shared" si="386"/>
        <v>0.1366</v>
      </c>
      <c r="KJ104" s="140">
        <f t="shared" si="386"/>
        <v>0.14900000000000002</v>
      </c>
      <c r="KK104" s="114">
        <f t="shared" si="386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40">
        <f>SUM(MM54, -MM56)</f>
        <v>4.6800000000000001E-2</v>
      </c>
      <c r="MN104" s="114">
        <f>SUM(MN51, -MN52)</f>
        <v>5.9499999999999997E-2</v>
      </c>
      <c r="MO104" s="114">
        <f>SUM(MO54, -MO56)</f>
        <v>6.0199999999999997E-2</v>
      </c>
      <c r="MP104" s="6">
        <f>SUM(MP91, -MP97,)</f>
        <v>0</v>
      </c>
      <c r="MQ104" s="6">
        <f>SUM(MQ92, -MQ98)</f>
        <v>0</v>
      </c>
      <c r="MR104" s="6">
        <f>SUM(MR91, -MR97)</f>
        <v>0</v>
      </c>
      <c r="MS104" s="6">
        <f>SUM(MS91, -MS97,)</f>
        <v>0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11" t="s">
        <v>70</v>
      </c>
      <c r="MN105" s="111" t="s">
        <v>70</v>
      </c>
      <c r="MO105" s="113" t="s">
        <v>39</v>
      </c>
      <c r="MP105" s="58"/>
      <c r="MQ105" s="58"/>
      <c r="MR105" s="58"/>
      <c r="MS105" s="58"/>
      <c r="MT105" s="58"/>
      <c r="MU105" s="58"/>
      <c r="MV105" s="58"/>
      <c r="MW105" s="58"/>
      <c r="MX105" s="58"/>
      <c r="MY105" s="58"/>
      <c r="MZ105" s="58"/>
      <c r="NA105" s="58"/>
      <c r="NB105" s="58"/>
      <c r="NC105" s="58"/>
      <c r="ND105" s="58"/>
      <c r="NE105" s="58"/>
      <c r="NF105" s="58"/>
      <c r="NG105" s="58"/>
      <c r="NH105" s="58"/>
      <c r="NI105" s="58"/>
      <c r="NJ105" s="58"/>
      <c r="NK105" s="58"/>
      <c r="NL105" s="58"/>
      <c r="NM105" s="58"/>
      <c r="NN105" s="58"/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387">SUM(FH53, -FH55)</f>
        <v>0.1164</v>
      </c>
      <c r="FI106" s="140">
        <f t="shared" si="387"/>
        <v>0.11109999999999999</v>
      </c>
      <c r="FJ106" s="114">
        <f t="shared" si="387"/>
        <v>0.1169</v>
      </c>
      <c r="FK106" s="173">
        <f t="shared" si="387"/>
        <v>0.1477</v>
      </c>
      <c r="FL106" s="140">
        <f t="shared" si="387"/>
        <v>0.14050000000000001</v>
      </c>
      <c r="FM106" s="114">
        <f t="shared" si="387"/>
        <v>0.13020000000000001</v>
      </c>
      <c r="FN106" s="173">
        <f t="shared" si="387"/>
        <v>0.13250000000000001</v>
      </c>
      <c r="FO106" s="140">
        <f t="shared" si="387"/>
        <v>0.1525</v>
      </c>
      <c r="FP106" s="114">
        <f t="shared" si="387"/>
        <v>0.13749999999999998</v>
      </c>
      <c r="FQ106" s="173">
        <f t="shared" si="387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388">SUM(IL53, -IL56)</f>
        <v>9.4799999999999995E-2</v>
      </c>
      <c r="IM106" s="140">
        <f t="shared" si="388"/>
        <v>0.1048</v>
      </c>
      <c r="IN106" s="114">
        <f t="shared" si="388"/>
        <v>0.10289999999999999</v>
      </c>
      <c r="IO106" s="173">
        <f t="shared" si="388"/>
        <v>9.9299999999999999E-2</v>
      </c>
      <c r="IP106" s="140">
        <f t="shared" si="388"/>
        <v>9.1999999999999998E-2</v>
      </c>
      <c r="IQ106" s="110">
        <f t="shared" si="388"/>
        <v>9.7900000000000001E-2</v>
      </c>
      <c r="IR106" s="170">
        <f t="shared" si="388"/>
        <v>0.10349999999999999</v>
      </c>
      <c r="IS106" s="219">
        <f t="shared" si="388"/>
        <v>9.9400000000000002E-2</v>
      </c>
      <c r="IT106" s="87">
        <f t="shared" si="388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389">SUM(KH55, -KH56)</f>
        <v>9.9099999999999994E-2</v>
      </c>
      <c r="KI106" s="173">
        <f t="shared" si="389"/>
        <v>9.7100000000000006E-2</v>
      </c>
      <c r="KJ106" s="140">
        <f t="shared" si="389"/>
        <v>0.12290000000000001</v>
      </c>
      <c r="KK106" s="114">
        <f t="shared" si="389"/>
        <v>0.12509999999999999</v>
      </c>
      <c r="KL106" s="173">
        <f t="shared" si="389"/>
        <v>0.13009999999999999</v>
      </c>
      <c r="KM106" s="140">
        <f t="shared" si="389"/>
        <v>0.1361</v>
      </c>
      <c r="KN106" s="114">
        <f t="shared" si="389"/>
        <v>0.12959999999999999</v>
      </c>
      <c r="KO106" s="173">
        <f t="shared" si="389"/>
        <v>0.13200000000000001</v>
      </c>
      <c r="KP106" s="140">
        <f t="shared" si="389"/>
        <v>0.13690000000000002</v>
      </c>
      <c r="KQ106" s="114">
        <f t="shared" si="389"/>
        <v>0.1394</v>
      </c>
      <c r="KR106" s="181">
        <f t="shared" ref="KR106:KY106" si="390">SUM(KR57, -KR58)</f>
        <v>0.1318</v>
      </c>
      <c r="KS106" s="160">
        <f t="shared" si="390"/>
        <v>0.13379999999999997</v>
      </c>
      <c r="KT106" s="109">
        <f t="shared" si="390"/>
        <v>0.1182</v>
      </c>
      <c r="KU106" s="169">
        <f t="shared" si="390"/>
        <v>9.4099999999999989E-2</v>
      </c>
      <c r="KV106" s="147">
        <f t="shared" si="390"/>
        <v>0.11409999999999999</v>
      </c>
      <c r="KW106" s="109">
        <f t="shared" si="390"/>
        <v>0.1197</v>
      </c>
      <c r="KX106" s="169">
        <f t="shared" si="390"/>
        <v>0.12259999999999999</v>
      </c>
      <c r="KY106" s="147">
        <f t="shared" si="390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14">
        <f>SUM(MM55, -MM56)</f>
        <v>4.6600000000000003E-2</v>
      </c>
      <c r="MN106" s="114">
        <f>SUM(MN55, -MN56)</f>
        <v>5.3899999999999997E-2</v>
      </c>
      <c r="MO106" s="110">
        <f>SUM(MO55, -MO56)</f>
        <v>5.9499999999999997E-2</v>
      </c>
      <c r="MP106" s="6">
        <f>SUM(MP92, -MP98)</f>
        <v>0</v>
      </c>
      <c r="MQ106" s="6">
        <f>SUM(MQ91, -MQ97)</f>
        <v>0</v>
      </c>
      <c r="MR106" s="6">
        <f>SUM(MR92, -MR98)</f>
        <v>0</v>
      </c>
      <c r="MS106" s="6">
        <f>SUM(MS92, -MS98)</f>
        <v>0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13" t="s">
        <v>42</v>
      </c>
      <c r="MN107" s="162" t="s">
        <v>59</v>
      </c>
      <c r="MO107" s="162" t="s">
        <v>59</v>
      </c>
      <c r="MP107" s="58"/>
      <c r="MQ107" s="58"/>
      <c r="MR107" s="58"/>
      <c r="MS107" s="58"/>
      <c r="MT107" s="58"/>
      <c r="MU107" s="58"/>
      <c r="MV107" s="58"/>
      <c r="MW107" s="58"/>
      <c r="MX107" s="58"/>
      <c r="MY107" s="58"/>
      <c r="MZ107" s="58"/>
      <c r="NA107" s="58"/>
      <c r="NB107" s="58"/>
      <c r="NC107" s="58"/>
      <c r="ND107" s="58"/>
      <c r="NE107" s="58"/>
      <c r="NF107" s="58"/>
      <c r="NG107" s="58"/>
      <c r="NH107" s="58"/>
      <c r="NI107" s="58"/>
      <c r="NJ107" s="58"/>
      <c r="NK107" s="58"/>
      <c r="NL107" s="58"/>
      <c r="NM107" s="58"/>
      <c r="NN107" s="58"/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391">SUM(EC97, -EC104)</f>
        <v>0</v>
      </c>
      <c r="ED108" s="6">
        <f t="shared" si="391"/>
        <v>0</v>
      </c>
      <c r="EE108" s="6">
        <f t="shared" si="391"/>
        <v>0</v>
      </c>
      <c r="EF108" s="6">
        <f t="shared" si="391"/>
        <v>0</v>
      </c>
      <c r="EG108" s="6">
        <f t="shared" si="391"/>
        <v>0</v>
      </c>
      <c r="EH108" s="6">
        <f t="shared" si="391"/>
        <v>0</v>
      </c>
      <c r="EI108" s="6">
        <f t="shared" si="391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392">SUM(FB53, -FB55)</f>
        <v>8.5100000000000009E-2</v>
      </c>
      <c r="FC108" s="411">
        <f t="shared" si="392"/>
        <v>8.0600000000000005E-2</v>
      </c>
      <c r="FD108" s="369">
        <f t="shared" si="392"/>
        <v>8.0499999999999988E-2</v>
      </c>
      <c r="FE108" s="412">
        <f t="shared" si="392"/>
        <v>9.7700000000000009E-2</v>
      </c>
      <c r="FF108" s="140">
        <f t="shared" si="392"/>
        <v>9.4500000000000001E-2</v>
      </c>
      <c r="FG108" s="114">
        <f t="shared" si="392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393">SUM(GV97, -GV104)</f>
        <v>0</v>
      </c>
      <c r="GW108" s="6">
        <f t="shared" si="393"/>
        <v>0</v>
      </c>
      <c r="GX108" s="6">
        <f t="shared" si="393"/>
        <v>0</v>
      </c>
      <c r="GY108" s="6">
        <f t="shared" si="393"/>
        <v>0</v>
      </c>
      <c r="GZ108" s="6">
        <f t="shared" si="393"/>
        <v>0</v>
      </c>
      <c r="HA108" s="6">
        <f t="shared" si="393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394">SUM(HF53, -HF55)</f>
        <v>9.6500000000000002E-2</v>
      </c>
      <c r="HG108" s="114">
        <f t="shared" si="394"/>
        <v>0.10729999999999999</v>
      </c>
      <c r="HH108" s="173">
        <f t="shared" si="394"/>
        <v>9.0200000000000002E-2</v>
      </c>
      <c r="HI108" s="140">
        <f t="shared" si="394"/>
        <v>0.12820000000000001</v>
      </c>
      <c r="HJ108" s="114">
        <f t="shared" si="394"/>
        <v>0.1273</v>
      </c>
      <c r="HK108" s="173">
        <f t="shared" si="394"/>
        <v>0.1042</v>
      </c>
      <c r="HL108" s="140">
        <f t="shared" si="394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395">SUM(IL53, -IL55)</f>
        <v>9.3700000000000006E-2</v>
      </c>
      <c r="IM108" s="140">
        <f t="shared" si="395"/>
        <v>8.7000000000000008E-2</v>
      </c>
      <c r="IN108" s="114">
        <f t="shared" si="395"/>
        <v>8.5499999999999993E-2</v>
      </c>
      <c r="IO108" s="173">
        <f t="shared" si="395"/>
        <v>8.7099999999999997E-2</v>
      </c>
      <c r="IP108" s="138">
        <f t="shared" si="395"/>
        <v>7.6299999999999993E-2</v>
      </c>
      <c r="IQ108" s="114">
        <f t="shared" si="395"/>
        <v>9.1999999999999998E-2</v>
      </c>
      <c r="IR108" s="173">
        <f t="shared" si="395"/>
        <v>0.10299999999999999</v>
      </c>
      <c r="IS108" s="217">
        <f t="shared" si="395"/>
        <v>9.6000000000000002E-2</v>
      </c>
      <c r="IT108" s="15">
        <f t="shared" si="395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396">SUM(KI52, -KI55)</f>
        <v>8.0399999999999999E-2</v>
      </c>
      <c r="KJ108" s="140">
        <f t="shared" si="396"/>
        <v>7.8E-2</v>
      </c>
      <c r="KK108" s="114">
        <f t="shared" si="396"/>
        <v>6.0300000000000006E-2</v>
      </c>
      <c r="KL108" s="173">
        <f t="shared" si="396"/>
        <v>5.2400000000000002E-2</v>
      </c>
      <c r="KM108" s="140">
        <f t="shared" si="396"/>
        <v>3.2500000000000001E-2</v>
      </c>
      <c r="KN108" s="110">
        <f t="shared" si="396"/>
        <v>0.04</v>
      </c>
      <c r="KO108" s="173">
        <f t="shared" si="396"/>
        <v>3.6000000000000004E-2</v>
      </c>
      <c r="KP108" s="140">
        <f t="shared" si="396"/>
        <v>3.6299999999999999E-2</v>
      </c>
      <c r="KQ108" s="114">
        <f t="shared" si="396"/>
        <v>2.6299999999999997E-2</v>
      </c>
      <c r="KR108" s="173">
        <f t="shared" si="396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397">SUM(KV52, -KV55)</f>
        <v>2.64E-2</v>
      </c>
      <c r="KW108" s="114">
        <f t="shared" si="397"/>
        <v>3.61E-2</v>
      </c>
      <c r="KX108" s="173">
        <f t="shared" si="397"/>
        <v>3.73E-2</v>
      </c>
      <c r="KY108" s="140">
        <f t="shared" si="397"/>
        <v>5.11E-2</v>
      </c>
      <c r="KZ108" s="114">
        <f t="shared" si="397"/>
        <v>6.59E-2</v>
      </c>
      <c r="LA108" s="173">
        <f t="shared" si="397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14">
        <f>SUM(MM52, -MM55)</f>
        <v>3.5299999999999991E-2</v>
      </c>
      <c r="MN108" s="109">
        <f>SUM(MN57, -MN58)</f>
        <v>4.4999999999999984E-2</v>
      </c>
      <c r="MO108" s="109">
        <f>SUM(MO57, -MO58)</f>
        <v>3.5800000000000012E-2</v>
      </c>
      <c r="MP108" s="6">
        <f t="shared" ref="MM108:OX108" si="398">SUM(MP97, -MP104)</f>
        <v>0</v>
      </c>
      <c r="MQ108" s="6">
        <f t="shared" si="398"/>
        <v>0</v>
      </c>
      <c r="MR108" s="6">
        <f t="shared" si="398"/>
        <v>0</v>
      </c>
      <c r="MS108" s="6">
        <f t="shared" si="398"/>
        <v>0</v>
      </c>
      <c r="MT108" s="6">
        <f t="shared" si="398"/>
        <v>0</v>
      </c>
      <c r="MU108" s="6">
        <f t="shared" si="398"/>
        <v>0</v>
      </c>
      <c r="MV108" s="6">
        <f t="shared" si="398"/>
        <v>0</v>
      </c>
      <c r="MW108" s="6">
        <f t="shared" si="398"/>
        <v>0</v>
      </c>
      <c r="MX108" s="6">
        <f t="shared" si="398"/>
        <v>0</v>
      </c>
      <c r="MY108" s="6">
        <f t="shared" si="398"/>
        <v>0</v>
      </c>
      <c r="MZ108" s="6">
        <f t="shared" si="398"/>
        <v>0</v>
      </c>
      <c r="NA108" s="6">
        <f t="shared" si="398"/>
        <v>0</v>
      </c>
      <c r="NB108" s="6">
        <f t="shared" si="398"/>
        <v>0</v>
      </c>
      <c r="NC108" s="6">
        <f t="shared" si="398"/>
        <v>0</v>
      </c>
      <c r="ND108" s="6">
        <f t="shared" si="398"/>
        <v>0</v>
      </c>
      <c r="NE108" s="6">
        <f t="shared" si="398"/>
        <v>0</v>
      </c>
      <c r="NF108" s="6">
        <f t="shared" si="398"/>
        <v>0</v>
      </c>
      <c r="NG108" s="6">
        <f t="shared" si="398"/>
        <v>0</v>
      </c>
      <c r="NH108" s="6">
        <f t="shared" si="398"/>
        <v>0</v>
      </c>
      <c r="NI108" s="6">
        <f t="shared" si="398"/>
        <v>0</v>
      </c>
      <c r="NJ108" s="6">
        <f t="shared" si="398"/>
        <v>0</v>
      </c>
      <c r="NK108" s="6">
        <f t="shared" si="398"/>
        <v>0</v>
      </c>
      <c r="NL108" s="6">
        <f t="shared" si="398"/>
        <v>0</v>
      </c>
      <c r="NM108" s="6">
        <f t="shared" si="398"/>
        <v>0</v>
      </c>
      <c r="NN108" s="6">
        <f t="shared" si="398"/>
        <v>0</v>
      </c>
      <c r="NO108" s="6">
        <f t="shared" si="398"/>
        <v>0</v>
      </c>
      <c r="NP108" s="6">
        <f t="shared" si="398"/>
        <v>0</v>
      </c>
      <c r="NQ108" s="6">
        <f t="shared" si="398"/>
        <v>0</v>
      </c>
      <c r="NR108" s="6">
        <f t="shared" si="398"/>
        <v>0</v>
      </c>
      <c r="NS108" s="6">
        <f t="shared" si="398"/>
        <v>0</v>
      </c>
      <c r="NT108" s="6">
        <f t="shared" si="398"/>
        <v>0</v>
      </c>
      <c r="NU108" s="6">
        <f t="shared" si="398"/>
        <v>0</v>
      </c>
      <c r="NV108" s="6">
        <f t="shared" si="398"/>
        <v>0</v>
      </c>
      <c r="NW108" s="6">
        <f t="shared" si="398"/>
        <v>0</v>
      </c>
      <c r="NX108" s="6">
        <f t="shared" si="398"/>
        <v>0</v>
      </c>
      <c r="NY108" s="6">
        <f t="shared" si="398"/>
        <v>0</v>
      </c>
      <c r="NZ108" s="6">
        <f t="shared" si="398"/>
        <v>0</v>
      </c>
      <c r="OA108" s="6">
        <f t="shared" si="398"/>
        <v>0</v>
      </c>
      <c r="OB108" s="6">
        <f t="shared" si="398"/>
        <v>0</v>
      </c>
      <c r="OC108" s="6">
        <f t="shared" si="398"/>
        <v>0</v>
      </c>
      <c r="OD108" s="6">
        <f t="shared" si="398"/>
        <v>0</v>
      </c>
      <c r="OE108" s="6">
        <f t="shared" si="398"/>
        <v>0</v>
      </c>
      <c r="OF108" s="6">
        <f t="shared" si="398"/>
        <v>0</v>
      </c>
      <c r="OG108" s="6">
        <f t="shared" si="398"/>
        <v>0</v>
      </c>
      <c r="OH108" s="6">
        <f t="shared" si="398"/>
        <v>0</v>
      </c>
      <c r="OI108" s="6">
        <f t="shared" si="398"/>
        <v>0</v>
      </c>
      <c r="OJ108" s="6">
        <f t="shared" si="398"/>
        <v>0</v>
      </c>
      <c r="OK108" s="6">
        <f t="shared" si="398"/>
        <v>0</v>
      </c>
      <c r="OL108" s="6">
        <f t="shared" si="398"/>
        <v>0</v>
      </c>
      <c r="OM108" s="6">
        <f t="shared" si="398"/>
        <v>0</v>
      </c>
      <c r="ON108" s="6">
        <f t="shared" si="398"/>
        <v>0</v>
      </c>
      <c r="OO108" s="6">
        <f t="shared" si="398"/>
        <v>0</v>
      </c>
      <c r="OP108" s="6">
        <f t="shared" si="398"/>
        <v>0</v>
      </c>
      <c r="OQ108" s="6">
        <f t="shared" si="398"/>
        <v>0</v>
      </c>
      <c r="OR108" s="6">
        <f t="shared" si="398"/>
        <v>0</v>
      </c>
      <c r="OS108" s="6">
        <f t="shared" si="398"/>
        <v>0</v>
      </c>
      <c r="OT108" s="6">
        <f t="shared" si="398"/>
        <v>0</v>
      </c>
      <c r="OU108" s="6">
        <f t="shared" si="398"/>
        <v>0</v>
      </c>
      <c r="OV108" s="6">
        <f t="shared" si="398"/>
        <v>0</v>
      </c>
      <c r="OW108" s="6">
        <f t="shared" si="398"/>
        <v>0</v>
      </c>
      <c r="OX108" s="6">
        <f t="shared" si="398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399">SUM(PE97, -PE104)</f>
        <v>0</v>
      </c>
      <c r="PF108" s="6">
        <f t="shared" si="399"/>
        <v>0</v>
      </c>
      <c r="PG108" s="6">
        <f t="shared" si="399"/>
        <v>0</v>
      </c>
      <c r="PH108" s="6">
        <f t="shared" si="399"/>
        <v>0</v>
      </c>
      <c r="PI108" s="6">
        <f t="shared" si="399"/>
        <v>0</v>
      </c>
      <c r="PJ108" s="6">
        <f t="shared" si="399"/>
        <v>0</v>
      </c>
      <c r="PK108" s="6">
        <f t="shared" si="399"/>
        <v>0</v>
      </c>
      <c r="PL108" s="6">
        <f t="shared" si="399"/>
        <v>0</v>
      </c>
      <c r="PM108" s="6">
        <f t="shared" si="399"/>
        <v>0</v>
      </c>
      <c r="PN108" s="6">
        <f t="shared" si="399"/>
        <v>0</v>
      </c>
      <c r="PO108" s="6">
        <f t="shared" si="399"/>
        <v>0</v>
      </c>
      <c r="PP108" s="6">
        <f t="shared" si="399"/>
        <v>0</v>
      </c>
      <c r="PQ108" s="6">
        <f t="shared" si="399"/>
        <v>0</v>
      </c>
      <c r="PR108" s="6">
        <f t="shared" si="399"/>
        <v>0</v>
      </c>
      <c r="PS108" s="6">
        <f t="shared" si="399"/>
        <v>0</v>
      </c>
      <c r="PT108" s="6">
        <f t="shared" si="399"/>
        <v>0</v>
      </c>
      <c r="PU108" s="6">
        <f t="shared" si="399"/>
        <v>0</v>
      </c>
      <c r="PV108" s="6">
        <f t="shared" si="399"/>
        <v>0</v>
      </c>
      <c r="PW108" s="6">
        <f t="shared" si="399"/>
        <v>0</v>
      </c>
      <c r="PX108" s="6">
        <f t="shared" si="399"/>
        <v>0</v>
      </c>
      <c r="PY108" s="6">
        <f t="shared" si="399"/>
        <v>0</v>
      </c>
      <c r="PZ108" s="6">
        <f t="shared" si="399"/>
        <v>0</v>
      </c>
      <c r="QA108" s="6">
        <f t="shared" si="399"/>
        <v>0</v>
      </c>
      <c r="QB108" s="6">
        <f t="shared" si="399"/>
        <v>0</v>
      </c>
      <c r="QC108" s="6">
        <f t="shared" si="399"/>
        <v>0</v>
      </c>
      <c r="QD108" s="6">
        <f t="shared" si="399"/>
        <v>0</v>
      </c>
      <c r="QE108" s="6">
        <f t="shared" si="399"/>
        <v>0</v>
      </c>
      <c r="QF108" s="6">
        <f t="shared" si="399"/>
        <v>0</v>
      </c>
      <c r="QG108" s="6">
        <f t="shared" si="399"/>
        <v>0</v>
      </c>
      <c r="QH108" s="6">
        <f t="shared" si="399"/>
        <v>0</v>
      </c>
      <c r="QI108" s="6">
        <f t="shared" si="399"/>
        <v>0</v>
      </c>
      <c r="QJ108" s="6">
        <f t="shared" si="399"/>
        <v>0</v>
      </c>
      <c r="QK108" s="6">
        <f t="shared" si="399"/>
        <v>0</v>
      </c>
      <c r="QL108" s="6">
        <f t="shared" si="399"/>
        <v>0</v>
      </c>
      <c r="QM108" s="6">
        <f t="shared" si="399"/>
        <v>0</v>
      </c>
      <c r="QN108" s="6">
        <f t="shared" si="399"/>
        <v>0</v>
      </c>
      <c r="QO108" s="6">
        <f t="shared" si="399"/>
        <v>0</v>
      </c>
      <c r="QP108" s="6">
        <f t="shared" si="399"/>
        <v>0</v>
      </c>
      <c r="QQ108" s="6">
        <f t="shared" si="399"/>
        <v>0</v>
      </c>
      <c r="QR108" s="6">
        <f t="shared" si="399"/>
        <v>0</v>
      </c>
      <c r="QS108" s="6">
        <f t="shared" si="399"/>
        <v>0</v>
      </c>
      <c r="QT108" s="6">
        <f t="shared" si="399"/>
        <v>0</v>
      </c>
      <c r="QU108" s="6">
        <f t="shared" si="399"/>
        <v>0</v>
      </c>
      <c r="QV108" s="6">
        <f t="shared" si="399"/>
        <v>0</v>
      </c>
      <c r="QW108" s="6">
        <f t="shared" si="399"/>
        <v>0</v>
      </c>
      <c r="QX108" s="6">
        <f t="shared" si="399"/>
        <v>0</v>
      </c>
      <c r="QY108" s="6">
        <f t="shared" si="399"/>
        <v>0</v>
      </c>
      <c r="QZ108" s="6">
        <f t="shared" si="399"/>
        <v>0</v>
      </c>
      <c r="RA108" s="6">
        <f t="shared" si="399"/>
        <v>0</v>
      </c>
      <c r="RB108" s="6">
        <f t="shared" si="399"/>
        <v>0</v>
      </c>
      <c r="RC108" s="6">
        <f t="shared" si="399"/>
        <v>0</v>
      </c>
      <c r="RD108" s="6">
        <f t="shared" si="399"/>
        <v>0</v>
      </c>
      <c r="RE108" s="6">
        <f t="shared" si="399"/>
        <v>0</v>
      </c>
      <c r="RF108" s="6">
        <f t="shared" si="399"/>
        <v>0</v>
      </c>
      <c r="RG108" s="6">
        <f t="shared" si="399"/>
        <v>0</v>
      </c>
      <c r="RH108" s="6">
        <f t="shared" si="399"/>
        <v>0</v>
      </c>
      <c r="RI108" s="6">
        <f t="shared" si="399"/>
        <v>0</v>
      </c>
      <c r="RJ108" s="6">
        <f t="shared" si="399"/>
        <v>0</v>
      </c>
      <c r="RK108" s="6">
        <f t="shared" si="399"/>
        <v>0</v>
      </c>
      <c r="RL108" s="6">
        <f t="shared" si="399"/>
        <v>0</v>
      </c>
      <c r="RM108" s="6">
        <f t="shared" si="399"/>
        <v>0</v>
      </c>
      <c r="RN108" s="6">
        <f t="shared" si="399"/>
        <v>0</v>
      </c>
      <c r="RO108" s="6">
        <f t="shared" si="399"/>
        <v>0</v>
      </c>
      <c r="RP108" s="6">
        <f t="shared" si="399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13" t="s">
        <v>36</v>
      </c>
      <c r="MN109" s="113" t="s">
        <v>42</v>
      </c>
      <c r="MO109" s="116" t="s">
        <v>36</v>
      </c>
      <c r="MP109" s="58"/>
      <c r="MQ109" s="58"/>
      <c r="MR109" s="58"/>
      <c r="MS109" s="58"/>
      <c r="MT109" s="58"/>
      <c r="MU109" s="58"/>
      <c r="MV109" s="58"/>
      <c r="MW109" s="58"/>
      <c r="MX109" s="58"/>
      <c r="MY109" s="58"/>
      <c r="MZ109" s="58"/>
      <c r="NA109" s="58"/>
      <c r="NB109" s="58"/>
      <c r="NC109" s="58"/>
      <c r="ND109" s="58"/>
      <c r="NE109" s="58"/>
      <c r="NF109" s="58"/>
      <c r="NG109" s="58"/>
      <c r="NH109" s="58"/>
      <c r="NI109" s="58"/>
      <c r="NJ109" s="58"/>
      <c r="NK109" s="58"/>
      <c r="NL109" s="58"/>
      <c r="NM109" s="58"/>
      <c r="NN109" s="58"/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00">SUM(CX51, -CX53)</f>
        <v>7.51E-2</v>
      </c>
      <c r="CY110" s="173">
        <f>SUM(CY51, -CY54)</f>
        <v>6.6400000000000015E-2</v>
      </c>
      <c r="CZ110" s="142">
        <f t="shared" si="400"/>
        <v>5.7499999999999996E-2</v>
      </c>
      <c r="DA110" s="112">
        <f t="shared" si="400"/>
        <v>4.3099999999999986E-2</v>
      </c>
      <c r="DB110" s="170">
        <f t="shared" si="400"/>
        <v>5.4799999999999988E-2</v>
      </c>
      <c r="DC110" s="138">
        <f t="shared" si="400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01">SUM(EN54, -EN55)</f>
        <v>8.5300000000000001E-2</v>
      </c>
      <c r="EO110" s="114">
        <f t="shared" si="401"/>
        <v>9.2700000000000005E-2</v>
      </c>
      <c r="EP110" s="173">
        <f t="shared" si="401"/>
        <v>9.9199999999999997E-2</v>
      </c>
      <c r="EQ110" s="140">
        <f t="shared" si="401"/>
        <v>8.1199999999999994E-2</v>
      </c>
      <c r="ER110" s="114">
        <f t="shared" si="401"/>
        <v>6.25E-2</v>
      </c>
      <c r="ES110" s="173">
        <f t="shared" si="401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02">SUM(FO54, -FO55)</f>
        <v>9.4799999999999995E-2</v>
      </c>
      <c r="FP110" s="114">
        <f t="shared" si="402"/>
        <v>8.5999999999999993E-2</v>
      </c>
      <c r="FQ110" s="173">
        <f t="shared" si="402"/>
        <v>9.5299999999999996E-2</v>
      </c>
      <c r="FR110" s="140">
        <f t="shared" si="402"/>
        <v>0.12130000000000001</v>
      </c>
      <c r="FS110" s="114">
        <f t="shared" si="402"/>
        <v>9.8299999999999998E-2</v>
      </c>
      <c r="FT110" s="173">
        <f t="shared" si="402"/>
        <v>0.1055</v>
      </c>
      <c r="FU110" s="140">
        <f t="shared" si="402"/>
        <v>9.2599999999999988E-2</v>
      </c>
      <c r="FV110" s="114">
        <f t="shared" si="402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03">SUM(JW53, -JW55)</f>
        <v>6.7699999999999996E-2</v>
      </c>
      <c r="JX110" s="140">
        <f t="shared" si="403"/>
        <v>6.9200000000000012E-2</v>
      </c>
      <c r="JY110" s="114">
        <f t="shared" si="403"/>
        <v>6.5799999999999997E-2</v>
      </c>
      <c r="JZ110" s="173">
        <f t="shared" si="403"/>
        <v>6.6299999999999998E-2</v>
      </c>
      <c r="KA110" s="140">
        <f t="shared" si="403"/>
        <v>7.4300000000000005E-2</v>
      </c>
      <c r="KB110" s="114">
        <f t="shared" si="403"/>
        <v>8.1000000000000003E-2</v>
      </c>
      <c r="KC110" s="173">
        <f t="shared" si="403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04">SUM(KK53, -KK55)</f>
        <v>3.4700000000000002E-2</v>
      </c>
      <c r="KL110" s="173">
        <f t="shared" si="404"/>
        <v>3.7999999999999992E-2</v>
      </c>
      <c r="KM110" s="138">
        <f t="shared" si="404"/>
        <v>3.0099999999999998E-2</v>
      </c>
      <c r="KN110" s="114">
        <f t="shared" si="404"/>
        <v>3.9899999999999998E-2</v>
      </c>
      <c r="KO110" s="173">
        <f t="shared" si="404"/>
        <v>2.6400000000000003E-2</v>
      </c>
      <c r="KP110" s="140">
        <f t="shared" si="404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05">SUM(KV53, -KV55)</f>
        <v>2.5799999999999997E-2</v>
      </c>
      <c r="KW110" s="114">
        <f t="shared" si="405"/>
        <v>3.0399999999999996E-2</v>
      </c>
      <c r="KX110" s="173">
        <f t="shared" si="405"/>
        <v>3.4799999999999998E-2</v>
      </c>
      <c r="KY110" s="140">
        <f t="shared" si="405"/>
        <v>4.87E-2</v>
      </c>
      <c r="KZ110" s="114">
        <f t="shared" si="405"/>
        <v>5.8800000000000005E-2</v>
      </c>
      <c r="LA110" s="173">
        <f t="shared" si="405"/>
        <v>5.5300000000000002E-2</v>
      </c>
      <c r="LB110" s="140">
        <f t="shared" si="405"/>
        <v>7.4799999999999991E-2</v>
      </c>
      <c r="LC110" s="114">
        <f t="shared" si="405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10">
        <f>SUM(MM52, -MM54)</f>
        <v>3.5099999999999992E-2</v>
      </c>
      <c r="MN110" s="114">
        <f>SUM(MN52, -MN55)</f>
        <v>2.8500000000000004E-2</v>
      </c>
      <c r="MO110" s="110">
        <f>SUM(MO52, -MO55)</f>
        <v>2.01E-2</v>
      </c>
      <c r="MP110" s="6">
        <f>SUM(MP97, -MP103,)</f>
        <v>0</v>
      </c>
      <c r="MQ110" s="6">
        <f>SUM(MQ98, -MQ104)</f>
        <v>0</v>
      </c>
      <c r="MR110" s="6">
        <f>SUM(MR97, -MR103)</f>
        <v>0</v>
      </c>
      <c r="MS110" s="6">
        <f>SUM(MS97, -MS103,)</f>
        <v>0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13" t="s">
        <v>40</v>
      </c>
      <c r="MN111" s="113" t="s">
        <v>36</v>
      </c>
      <c r="MO111" s="116" t="s">
        <v>49</v>
      </c>
      <c r="MP111" s="58"/>
      <c r="MQ111" s="58"/>
      <c r="MR111" s="58"/>
      <c r="MS111" s="58"/>
      <c r="MT111" s="58"/>
      <c r="MU111" s="58"/>
      <c r="MV111" s="58"/>
      <c r="MW111" s="58"/>
      <c r="MX111" s="58"/>
      <c r="MY111" s="58"/>
      <c r="MZ111" s="58"/>
      <c r="NA111" s="58"/>
      <c r="NB111" s="58"/>
      <c r="NC111" s="58"/>
      <c r="ND111" s="58"/>
      <c r="NE111" s="58"/>
      <c r="NF111" s="58"/>
      <c r="NG111" s="58"/>
      <c r="NH111" s="58"/>
      <c r="NI111" s="58"/>
      <c r="NJ111" s="58"/>
      <c r="NK111" s="58"/>
      <c r="NL111" s="58"/>
      <c r="NM111" s="58"/>
      <c r="NN111" s="58"/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06">SUM(FO52, -FO54)</f>
        <v>7.8E-2</v>
      </c>
      <c r="FP112" s="114">
        <f t="shared" si="406"/>
        <v>7.8199999999999992E-2</v>
      </c>
      <c r="FQ112" s="173">
        <f t="shared" si="406"/>
        <v>7.6599999999999988E-2</v>
      </c>
      <c r="FR112" s="140">
        <f t="shared" si="406"/>
        <v>6.7400000000000002E-2</v>
      </c>
      <c r="FS112" s="114">
        <f t="shared" si="406"/>
        <v>7.4700000000000003E-2</v>
      </c>
      <c r="FT112" s="173">
        <f t="shared" si="406"/>
        <v>6.4599999999999991E-2</v>
      </c>
      <c r="FU112" s="140">
        <f t="shared" si="406"/>
        <v>7.619999999999999E-2</v>
      </c>
      <c r="FV112" s="114">
        <f t="shared" si="406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07">SUM(GE54, -GE56)</f>
        <v>9.11E-2</v>
      </c>
      <c r="GF112" s="173">
        <f t="shared" si="407"/>
        <v>7.1899999999999992E-2</v>
      </c>
      <c r="GG112" s="217">
        <f t="shared" si="407"/>
        <v>7.22E-2</v>
      </c>
      <c r="GH112" s="15">
        <f t="shared" si="407"/>
        <v>6.1199999999999997E-2</v>
      </c>
      <c r="GI112" s="145">
        <f t="shared" si="407"/>
        <v>7.9300000000000009E-2</v>
      </c>
      <c r="GJ112" s="140">
        <f t="shared" si="407"/>
        <v>8.5199999999999998E-2</v>
      </c>
      <c r="GK112" s="114">
        <f t="shared" si="407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08">SUM(IQ53, -IQ54)</f>
        <v>7.8699999999999992E-2</v>
      </c>
      <c r="IR112" s="173">
        <f t="shared" si="408"/>
        <v>7.0400000000000004E-2</v>
      </c>
      <c r="IS112" s="217">
        <f t="shared" si="408"/>
        <v>7.6300000000000007E-2</v>
      </c>
      <c r="IT112" s="15">
        <f t="shared" si="408"/>
        <v>7.3499999999999996E-2</v>
      </c>
      <c r="IU112" s="145">
        <f t="shared" si="408"/>
        <v>6.430000000000001E-2</v>
      </c>
      <c r="IV112" s="140">
        <f t="shared" si="408"/>
        <v>7.8399999999999997E-2</v>
      </c>
      <c r="IW112" s="114">
        <f t="shared" si="408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14">
        <f>SUM(MM52, -MM53)</f>
        <v>3.4599999999999992E-2</v>
      </c>
      <c r="MN112" s="110">
        <f>SUM(MN52, -MN54)</f>
        <v>2.2700000000000005E-2</v>
      </c>
      <c r="MO112" s="114">
        <f>SUM(MO52, -MO54)</f>
        <v>1.9400000000000001E-2</v>
      </c>
      <c r="MP112" s="6">
        <f>SUM(MP98, -MP104)</f>
        <v>0</v>
      </c>
      <c r="MQ112" s="6">
        <f>SUM(MQ97, -MQ103)</f>
        <v>0</v>
      </c>
      <c r="MR112" s="6">
        <f>SUM(MR98, -MR104)</f>
        <v>0</v>
      </c>
      <c r="MS112" s="6">
        <f>SUM(MS98, -MS104)</f>
        <v>0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62" t="s">
        <v>59</v>
      </c>
      <c r="MN113" s="113" t="s">
        <v>40</v>
      </c>
      <c r="MO113" s="116" t="s">
        <v>47</v>
      </c>
      <c r="MP113" s="58"/>
      <c r="MQ113" s="58"/>
      <c r="MR113" s="58"/>
      <c r="MS113" s="58"/>
      <c r="MT113" s="58"/>
      <c r="MU113" s="58"/>
      <c r="MV113" s="58"/>
      <c r="MW113" s="58"/>
      <c r="MX113" s="58"/>
      <c r="MY113" s="58"/>
      <c r="MZ113" s="58"/>
      <c r="NA113" s="58"/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09">SUM(BE55, -BE57)</f>
        <v>4.1400000000000006E-2</v>
      </c>
      <c r="BF114" s="138">
        <f t="shared" si="409"/>
        <v>3.209999999999999E-2</v>
      </c>
      <c r="BG114" s="110">
        <f t="shared" si="409"/>
        <v>3.8699999999999998E-2</v>
      </c>
      <c r="BH114" s="266">
        <f t="shared" si="409"/>
        <v>3.3799999999999997E-2</v>
      </c>
      <c r="BI114" s="239">
        <f t="shared" si="409"/>
        <v>3.5799999999999998E-2</v>
      </c>
      <c r="BJ114" s="240">
        <f t="shared" si="409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10">SUM(DF57, -DF58)</f>
        <v>3.1200000000000006E-2</v>
      </c>
      <c r="DG114" s="110">
        <f t="shared" si="410"/>
        <v>3.4299999999999997E-2</v>
      </c>
      <c r="DH114" s="170">
        <f t="shared" si="410"/>
        <v>2.9399999999999982E-2</v>
      </c>
      <c r="DI114" s="138">
        <f t="shared" si="410"/>
        <v>3.8200000000000012E-2</v>
      </c>
      <c r="DJ114" s="110">
        <f t="shared" si="410"/>
        <v>3.7900000000000017E-2</v>
      </c>
      <c r="DK114" s="170">
        <f t="shared" si="410"/>
        <v>4.4700000000000017E-2</v>
      </c>
      <c r="DL114" s="110">
        <f t="shared" si="410"/>
        <v>3.8000000000000006E-2</v>
      </c>
      <c r="DM114" s="110">
        <f t="shared" si="410"/>
        <v>3.4100000000000019E-2</v>
      </c>
      <c r="DN114" s="328">
        <f t="shared" si="410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11">SUM(FQ52, -FQ53)</f>
        <v>4.7199999999999992E-2</v>
      </c>
      <c r="FR114" s="138">
        <f t="shared" si="411"/>
        <v>6.1700000000000005E-2</v>
      </c>
      <c r="FS114" s="110">
        <f t="shared" si="411"/>
        <v>6.5000000000000016E-2</v>
      </c>
      <c r="FT114" s="170">
        <f t="shared" si="411"/>
        <v>5.5299999999999988E-2</v>
      </c>
      <c r="FU114" s="138">
        <f t="shared" si="411"/>
        <v>6.4299999999999982E-2</v>
      </c>
      <c r="FV114" s="110">
        <f t="shared" si="411"/>
        <v>4.9299999999999997E-2</v>
      </c>
      <c r="FW114" s="170">
        <f t="shared" si="411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12">SUM(GE54, -GE55)</f>
        <v>8.0500000000000002E-2</v>
      </c>
      <c r="GF114" s="173">
        <f t="shared" si="412"/>
        <v>6.2199999999999998E-2</v>
      </c>
      <c r="GG114" s="217">
        <f t="shared" si="412"/>
        <v>6.4699999999999994E-2</v>
      </c>
      <c r="GH114" s="15">
        <f t="shared" si="412"/>
        <v>5.9499999999999997E-2</v>
      </c>
      <c r="GI114" s="145">
        <f t="shared" si="412"/>
        <v>7.7800000000000008E-2</v>
      </c>
      <c r="GJ114" s="140">
        <f t="shared" si="412"/>
        <v>8.3300000000000013E-2</v>
      </c>
      <c r="GK114" s="114">
        <f t="shared" si="412"/>
        <v>8.0199999999999994E-2</v>
      </c>
      <c r="GL114" s="173">
        <f t="shared" si="412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13">SUM(HT54, -HT55)</f>
        <v>4.5999999999999999E-2</v>
      </c>
      <c r="HU114" s="140">
        <f t="shared" si="413"/>
        <v>5.74E-2</v>
      </c>
      <c r="HV114" s="114">
        <f t="shared" si="413"/>
        <v>5.04E-2</v>
      </c>
      <c r="HW114" s="173">
        <f t="shared" si="413"/>
        <v>4.9000000000000002E-2</v>
      </c>
      <c r="HX114" s="140">
        <f t="shared" si="413"/>
        <v>0.06</v>
      </c>
      <c r="HY114" s="114">
        <f t="shared" si="413"/>
        <v>6.25E-2</v>
      </c>
      <c r="HZ114" s="173">
        <f t="shared" si="413"/>
        <v>7.0499999999999993E-2</v>
      </c>
      <c r="IA114" s="140">
        <f t="shared" si="413"/>
        <v>6.0600000000000001E-2</v>
      </c>
      <c r="IB114" s="114">
        <f t="shared" si="413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14">SUM(IQ57, -IQ58)</f>
        <v>2.6600000000000013E-2</v>
      </c>
      <c r="IR114" s="181">
        <f t="shared" si="414"/>
        <v>5.3900000000000003E-2</v>
      </c>
      <c r="IS114" s="227">
        <f t="shared" si="414"/>
        <v>4.6499999999999986E-2</v>
      </c>
      <c r="IT114" s="212">
        <f t="shared" si="414"/>
        <v>4.0999999999999981E-2</v>
      </c>
      <c r="IU114" s="229">
        <f t="shared" si="414"/>
        <v>4.6800000000000008E-2</v>
      </c>
      <c r="IV114" s="160">
        <f t="shared" si="414"/>
        <v>4.7699999999999965E-2</v>
      </c>
      <c r="IW114" s="201">
        <f t="shared" si="414"/>
        <v>4.6800000000000008E-2</v>
      </c>
      <c r="IX114" s="181">
        <f t="shared" si="414"/>
        <v>5.4200000000000026E-2</v>
      </c>
      <c r="IY114" s="160">
        <f t="shared" si="414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09">
        <f>SUM(MM57, -MM58)</f>
        <v>2.2499999999999992E-2</v>
      </c>
      <c r="MN114" s="114">
        <f>SUM(MN52, -MN53)</f>
        <v>1.55E-2</v>
      </c>
      <c r="MO114" s="114">
        <f>SUM(MO52, -MO53)</f>
        <v>1.5199999999999998E-2</v>
      </c>
      <c r="MP114" s="6">
        <f>SUM(MP100, -MP106)</f>
        <v>0</v>
      </c>
      <c r="MQ114" s="6">
        <f>SUM(MQ99, -MQ105)</f>
        <v>0</v>
      </c>
      <c r="MR114" s="6">
        <f>SUM(MR100, -MR106)</f>
        <v>0</v>
      </c>
      <c r="MS114" s="6">
        <f>SUM(MS100, -MS106)</f>
        <v>0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17" t="s">
        <v>65</v>
      </c>
      <c r="MN115" s="117" t="s">
        <v>65</v>
      </c>
      <c r="MO115" s="117" t="s">
        <v>40</v>
      </c>
      <c r="MP115" s="58"/>
      <c r="MQ115" s="58"/>
      <c r="MR115" s="58"/>
      <c r="MS115" s="58"/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15">SUM(EC105, -EC112)</f>
        <v>0</v>
      </c>
      <c r="ED116" s="6">
        <f t="shared" si="415"/>
        <v>0</v>
      </c>
      <c r="EE116" s="6">
        <f t="shared" si="415"/>
        <v>0</v>
      </c>
      <c r="EF116" s="6">
        <f t="shared" si="415"/>
        <v>0</v>
      </c>
      <c r="EG116" s="6">
        <f t="shared" si="415"/>
        <v>0</v>
      </c>
      <c r="EH116" s="6">
        <f t="shared" si="415"/>
        <v>0</v>
      </c>
      <c r="EI116" s="6">
        <f t="shared" si="415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16">SUM(GV105, -GV112)</f>
        <v>0</v>
      </c>
      <c r="GW116" s="6">
        <f t="shared" si="416"/>
        <v>0</v>
      </c>
      <c r="GX116" s="6">
        <f t="shared" si="416"/>
        <v>0</v>
      </c>
      <c r="GY116" s="6">
        <f t="shared" si="416"/>
        <v>0</v>
      </c>
      <c r="GZ116" s="6">
        <f t="shared" si="416"/>
        <v>0</v>
      </c>
      <c r="HA116" s="6">
        <f t="shared" si="416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17">SUM(IQ54, -IQ56)</f>
        <v>1.9200000000000002E-2</v>
      </c>
      <c r="IR116" s="173">
        <f t="shared" si="417"/>
        <v>3.3099999999999997E-2</v>
      </c>
      <c r="IS116" s="217">
        <f t="shared" si="417"/>
        <v>2.3099999999999999E-2</v>
      </c>
      <c r="IT116" s="15">
        <f t="shared" si="417"/>
        <v>2.2800000000000001E-2</v>
      </c>
      <c r="IU116" s="145">
        <f t="shared" si="417"/>
        <v>2.4199999999999999E-2</v>
      </c>
      <c r="IV116" s="140">
        <f t="shared" si="417"/>
        <v>3.7900000000000003E-2</v>
      </c>
      <c r="IW116" s="114">
        <f t="shared" si="417"/>
        <v>3.6199999999999996E-2</v>
      </c>
      <c r="IX116" s="173">
        <f t="shared" si="417"/>
        <v>3.6199999999999996E-2</v>
      </c>
      <c r="IY116" s="140">
        <f t="shared" si="417"/>
        <v>5.6099999999999997E-2</v>
      </c>
      <c r="IZ116" s="114">
        <f t="shared" si="417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18">SUM(LT52, -LT54)</f>
        <v>1.8699999999999994E-2</v>
      </c>
      <c r="LU116" s="110">
        <f t="shared" si="418"/>
        <v>2.3599999999999996E-2</v>
      </c>
      <c r="LV116" s="173">
        <f t="shared" si="418"/>
        <v>2.2100000000000002E-2</v>
      </c>
      <c r="LW116" s="140">
        <f t="shared" si="418"/>
        <v>2.4899999999999992E-2</v>
      </c>
      <c r="LX116" s="114">
        <f t="shared" si="418"/>
        <v>2.1000000000000005E-2</v>
      </c>
      <c r="LY116" s="173">
        <f t="shared" si="418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14">
        <f>SUM(MM53, -MM55)</f>
        <v>6.9999999999999923E-4</v>
      </c>
      <c r="MN116" s="114">
        <f>SUM(MN53, -MN55)</f>
        <v>1.3000000000000005E-2</v>
      </c>
      <c r="MO116" s="114">
        <f>SUM(MO53, -MO55)</f>
        <v>4.9000000000000016E-3</v>
      </c>
      <c r="MP116" s="6">
        <f t="shared" ref="MM116:OX116" si="419">SUM(MP105, -MP112)</f>
        <v>0</v>
      </c>
      <c r="MQ116" s="6">
        <f t="shared" si="419"/>
        <v>0</v>
      </c>
      <c r="MR116" s="6">
        <f t="shared" si="419"/>
        <v>0</v>
      </c>
      <c r="MS116" s="6">
        <f t="shared" si="419"/>
        <v>0</v>
      </c>
      <c r="MT116" s="6">
        <f t="shared" si="419"/>
        <v>0</v>
      </c>
      <c r="MU116" s="6">
        <f t="shared" si="419"/>
        <v>0</v>
      </c>
      <c r="MV116" s="6">
        <f t="shared" si="419"/>
        <v>0</v>
      </c>
      <c r="MW116" s="6">
        <f t="shared" si="419"/>
        <v>0</v>
      </c>
      <c r="MX116" s="6">
        <f t="shared" si="419"/>
        <v>0</v>
      </c>
      <c r="MY116" s="6">
        <f t="shared" si="419"/>
        <v>0</v>
      </c>
      <c r="MZ116" s="6">
        <f t="shared" si="419"/>
        <v>0</v>
      </c>
      <c r="NA116" s="6">
        <f t="shared" si="419"/>
        <v>0</v>
      </c>
      <c r="NB116" s="6">
        <f t="shared" si="419"/>
        <v>0</v>
      </c>
      <c r="NC116" s="6">
        <f t="shared" si="419"/>
        <v>0</v>
      </c>
      <c r="ND116" s="6">
        <f t="shared" si="419"/>
        <v>0</v>
      </c>
      <c r="NE116" s="6">
        <f t="shared" si="419"/>
        <v>0</v>
      </c>
      <c r="NF116" s="6">
        <f t="shared" si="419"/>
        <v>0</v>
      </c>
      <c r="NG116" s="6">
        <f t="shared" si="419"/>
        <v>0</v>
      </c>
      <c r="NH116" s="6">
        <f t="shared" si="419"/>
        <v>0</v>
      </c>
      <c r="NI116" s="6">
        <f t="shared" si="419"/>
        <v>0</v>
      </c>
      <c r="NJ116" s="6">
        <f t="shared" si="419"/>
        <v>0</v>
      </c>
      <c r="NK116" s="6">
        <f t="shared" si="419"/>
        <v>0</v>
      </c>
      <c r="NL116" s="6">
        <f t="shared" si="419"/>
        <v>0</v>
      </c>
      <c r="NM116" s="6">
        <f t="shared" si="419"/>
        <v>0</v>
      </c>
      <c r="NN116" s="6">
        <f t="shared" si="419"/>
        <v>0</v>
      </c>
      <c r="NO116" s="6">
        <f t="shared" si="419"/>
        <v>0</v>
      </c>
      <c r="NP116" s="6">
        <f t="shared" si="419"/>
        <v>0</v>
      </c>
      <c r="NQ116" s="6">
        <f t="shared" si="419"/>
        <v>0</v>
      </c>
      <c r="NR116" s="6">
        <f t="shared" si="419"/>
        <v>0</v>
      </c>
      <c r="NS116" s="6">
        <f t="shared" si="419"/>
        <v>0</v>
      </c>
      <c r="NT116" s="6">
        <f t="shared" si="419"/>
        <v>0</v>
      </c>
      <c r="NU116" s="6">
        <f t="shared" si="419"/>
        <v>0</v>
      </c>
      <c r="NV116" s="6">
        <f t="shared" si="419"/>
        <v>0</v>
      </c>
      <c r="NW116" s="6">
        <f t="shared" si="419"/>
        <v>0</v>
      </c>
      <c r="NX116" s="6">
        <f t="shared" si="419"/>
        <v>0</v>
      </c>
      <c r="NY116" s="6">
        <f t="shared" si="419"/>
        <v>0</v>
      </c>
      <c r="NZ116" s="6">
        <f t="shared" si="419"/>
        <v>0</v>
      </c>
      <c r="OA116" s="6">
        <f t="shared" si="419"/>
        <v>0</v>
      </c>
      <c r="OB116" s="6">
        <f t="shared" si="419"/>
        <v>0</v>
      </c>
      <c r="OC116" s="6">
        <f t="shared" si="419"/>
        <v>0</v>
      </c>
      <c r="OD116" s="6">
        <f t="shared" si="419"/>
        <v>0</v>
      </c>
      <c r="OE116" s="6">
        <f t="shared" si="419"/>
        <v>0</v>
      </c>
      <c r="OF116" s="6">
        <f t="shared" si="419"/>
        <v>0</v>
      </c>
      <c r="OG116" s="6">
        <f t="shared" si="419"/>
        <v>0</v>
      </c>
      <c r="OH116" s="6">
        <f t="shared" si="419"/>
        <v>0</v>
      </c>
      <c r="OI116" s="6">
        <f t="shared" si="419"/>
        <v>0</v>
      </c>
      <c r="OJ116" s="6">
        <f t="shared" si="419"/>
        <v>0</v>
      </c>
      <c r="OK116" s="6">
        <f t="shared" si="419"/>
        <v>0</v>
      </c>
      <c r="OL116" s="6">
        <f t="shared" si="419"/>
        <v>0</v>
      </c>
      <c r="OM116" s="6">
        <f t="shared" si="419"/>
        <v>0</v>
      </c>
      <c r="ON116" s="6">
        <f t="shared" si="419"/>
        <v>0</v>
      </c>
      <c r="OO116" s="6">
        <f t="shared" si="419"/>
        <v>0</v>
      </c>
      <c r="OP116" s="6">
        <f t="shared" si="419"/>
        <v>0</v>
      </c>
      <c r="OQ116" s="6">
        <f t="shared" si="419"/>
        <v>0</v>
      </c>
      <c r="OR116" s="6">
        <f t="shared" si="419"/>
        <v>0</v>
      </c>
      <c r="OS116" s="6">
        <f t="shared" si="419"/>
        <v>0</v>
      </c>
      <c r="OT116" s="6">
        <f t="shared" si="419"/>
        <v>0</v>
      </c>
      <c r="OU116" s="6">
        <f t="shared" si="419"/>
        <v>0</v>
      </c>
      <c r="OV116" s="6">
        <f t="shared" si="419"/>
        <v>0</v>
      </c>
      <c r="OW116" s="6">
        <f t="shared" si="419"/>
        <v>0</v>
      </c>
      <c r="OX116" s="6">
        <f t="shared" si="419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20">SUM(PE105, -PE112)</f>
        <v>0</v>
      </c>
      <c r="PF116" s="6">
        <f t="shared" si="420"/>
        <v>0</v>
      </c>
      <c r="PG116" s="6">
        <f t="shared" si="420"/>
        <v>0</v>
      </c>
      <c r="PH116" s="6">
        <f t="shared" si="420"/>
        <v>0</v>
      </c>
      <c r="PI116" s="6">
        <f t="shared" si="420"/>
        <v>0</v>
      </c>
      <c r="PJ116" s="6">
        <f t="shared" si="420"/>
        <v>0</v>
      </c>
      <c r="PK116" s="6">
        <f t="shared" si="420"/>
        <v>0</v>
      </c>
      <c r="PL116" s="6">
        <f t="shared" si="420"/>
        <v>0</v>
      </c>
      <c r="PM116" s="6">
        <f t="shared" si="420"/>
        <v>0</v>
      </c>
      <c r="PN116" s="6">
        <f t="shared" si="420"/>
        <v>0</v>
      </c>
      <c r="PO116" s="6">
        <f t="shared" si="420"/>
        <v>0</v>
      </c>
      <c r="PP116" s="6">
        <f t="shared" si="420"/>
        <v>0</v>
      </c>
      <c r="PQ116" s="6">
        <f t="shared" si="420"/>
        <v>0</v>
      </c>
      <c r="PR116" s="6">
        <f t="shared" si="420"/>
        <v>0</v>
      </c>
      <c r="PS116" s="6">
        <f t="shared" si="420"/>
        <v>0</v>
      </c>
      <c r="PT116" s="6">
        <f t="shared" si="420"/>
        <v>0</v>
      </c>
      <c r="PU116" s="6">
        <f t="shared" si="420"/>
        <v>0</v>
      </c>
      <c r="PV116" s="6">
        <f t="shared" si="420"/>
        <v>0</v>
      </c>
      <c r="PW116" s="6">
        <f t="shared" si="420"/>
        <v>0</v>
      </c>
      <c r="PX116" s="6">
        <f t="shared" si="420"/>
        <v>0</v>
      </c>
      <c r="PY116" s="6">
        <f t="shared" si="420"/>
        <v>0</v>
      </c>
      <c r="PZ116" s="6">
        <f t="shared" si="420"/>
        <v>0</v>
      </c>
      <c r="QA116" s="6">
        <f t="shared" si="420"/>
        <v>0</v>
      </c>
      <c r="QB116" s="6">
        <f t="shared" si="420"/>
        <v>0</v>
      </c>
      <c r="QC116" s="6">
        <f t="shared" si="420"/>
        <v>0</v>
      </c>
      <c r="QD116" s="6">
        <f t="shared" si="420"/>
        <v>0</v>
      </c>
      <c r="QE116" s="6">
        <f t="shared" si="420"/>
        <v>0</v>
      </c>
      <c r="QF116" s="6">
        <f t="shared" si="420"/>
        <v>0</v>
      </c>
      <c r="QG116" s="6">
        <f t="shared" si="420"/>
        <v>0</v>
      </c>
      <c r="QH116" s="6">
        <f t="shared" si="420"/>
        <v>0</v>
      </c>
      <c r="QI116" s="6">
        <f t="shared" si="420"/>
        <v>0</v>
      </c>
      <c r="QJ116" s="6">
        <f t="shared" si="420"/>
        <v>0</v>
      </c>
      <c r="QK116" s="6">
        <f t="shared" si="420"/>
        <v>0</v>
      </c>
      <c r="QL116" s="6">
        <f t="shared" si="420"/>
        <v>0</v>
      </c>
      <c r="QM116" s="6">
        <f t="shared" si="420"/>
        <v>0</v>
      </c>
      <c r="QN116" s="6">
        <f t="shared" si="420"/>
        <v>0</v>
      </c>
      <c r="QO116" s="6">
        <f t="shared" si="420"/>
        <v>0</v>
      </c>
      <c r="QP116" s="6">
        <f t="shared" si="420"/>
        <v>0</v>
      </c>
      <c r="QQ116" s="6">
        <f t="shared" si="420"/>
        <v>0</v>
      </c>
      <c r="QR116" s="6">
        <f t="shared" si="420"/>
        <v>0</v>
      </c>
      <c r="QS116" s="6">
        <f t="shared" si="420"/>
        <v>0</v>
      </c>
      <c r="QT116" s="6">
        <f t="shared" si="420"/>
        <v>0</v>
      </c>
      <c r="QU116" s="6">
        <f t="shared" si="420"/>
        <v>0</v>
      </c>
      <c r="QV116" s="6">
        <f t="shared" si="420"/>
        <v>0</v>
      </c>
      <c r="QW116" s="6">
        <f t="shared" si="420"/>
        <v>0</v>
      </c>
      <c r="QX116" s="6">
        <f t="shared" si="420"/>
        <v>0</v>
      </c>
      <c r="QY116" s="6">
        <f t="shared" si="420"/>
        <v>0</v>
      </c>
      <c r="QZ116" s="6">
        <f t="shared" si="420"/>
        <v>0</v>
      </c>
      <c r="RA116" s="6">
        <f t="shared" si="420"/>
        <v>0</v>
      </c>
      <c r="RB116" s="6">
        <f t="shared" si="420"/>
        <v>0</v>
      </c>
      <c r="RC116" s="6">
        <f t="shared" si="420"/>
        <v>0</v>
      </c>
      <c r="RD116" s="6">
        <f t="shared" si="420"/>
        <v>0</v>
      </c>
      <c r="RE116" s="6">
        <f t="shared" si="420"/>
        <v>0</v>
      </c>
      <c r="RF116" s="6">
        <f t="shared" si="420"/>
        <v>0</v>
      </c>
      <c r="RG116" s="6">
        <f t="shared" si="420"/>
        <v>0</v>
      </c>
      <c r="RH116" s="6">
        <f t="shared" si="420"/>
        <v>0</v>
      </c>
      <c r="RI116" s="6">
        <f t="shared" si="420"/>
        <v>0</v>
      </c>
      <c r="RJ116" s="6">
        <f t="shared" si="420"/>
        <v>0</v>
      </c>
      <c r="RK116" s="6">
        <f t="shared" si="420"/>
        <v>0</v>
      </c>
      <c r="RL116" s="6">
        <f t="shared" si="420"/>
        <v>0</v>
      </c>
      <c r="RM116" s="6">
        <f t="shared" si="420"/>
        <v>0</v>
      </c>
      <c r="RN116" s="6">
        <f t="shared" si="420"/>
        <v>0</v>
      </c>
      <c r="RO116" s="6">
        <f t="shared" si="420"/>
        <v>0</v>
      </c>
      <c r="RP116" s="6">
        <f t="shared" si="420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17" t="s">
        <v>47</v>
      </c>
      <c r="MN117" s="117" t="s">
        <v>47</v>
      </c>
      <c r="MO117" s="117" t="s">
        <v>65</v>
      </c>
      <c r="MP117" s="58"/>
      <c r="MQ117" s="58"/>
      <c r="MR117" s="58"/>
      <c r="MS117" s="58"/>
      <c r="MT117" s="58"/>
      <c r="MU117" s="58"/>
      <c r="MV117" s="58"/>
      <c r="MW117" s="58"/>
      <c r="MX117" s="58"/>
      <c r="MY117" s="58"/>
      <c r="MZ117" s="58"/>
      <c r="NA117" s="58"/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21">SUM(IQ54, -IQ55)</f>
        <v>1.3299999999999999E-2</v>
      </c>
      <c r="IR118" s="170">
        <f t="shared" si="421"/>
        <v>3.2599999999999997E-2</v>
      </c>
      <c r="IS118" s="219">
        <f t="shared" si="421"/>
        <v>1.9699999999999999E-2</v>
      </c>
      <c r="IT118" s="87">
        <f t="shared" si="421"/>
        <v>1.8200000000000001E-2</v>
      </c>
      <c r="IU118" s="144">
        <f t="shared" si="421"/>
        <v>2.1399999999999999E-2</v>
      </c>
      <c r="IV118" s="138">
        <f t="shared" si="421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14">
        <f>SUM(MM53, -MM54)</f>
        <v>5.0000000000000044E-4</v>
      </c>
      <c r="MN118" s="114">
        <f>SUM(MN53, -MN54)</f>
        <v>7.200000000000005E-3</v>
      </c>
      <c r="MO118" s="114">
        <f>SUM(MO53, -MO54)</f>
        <v>4.2000000000000023E-3</v>
      </c>
      <c r="MP118" s="6">
        <f>SUM(MP105, -MP111,)</f>
        <v>0</v>
      </c>
      <c r="MQ118" s="6">
        <f>SUM(MQ106, -MQ112)</f>
        <v>0</v>
      </c>
      <c r="MR118" s="6">
        <f>SUM(MR105, -MR111)</f>
        <v>0</v>
      </c>
      <c r="MS118" s="6">
        <f>SUM(MS105, -MS111,)</f>
        <v>0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16" t="s">
        <v>49</v>
      </c>
      <c r="MN119" s="116" t="s">
        <v>49</v>
      </c>
      <c r="MO119" s="111" t="s">
        <v>42</v>
      </c>
      <c r="MP119" s="58"/>
      <c r="MQ119" s="58"/>
      <c r="MR119" s="58"/>
      <c r="MS119" s="58"/>
      <c r="MT119" s="58"/>
      <c r="MU119" s="58"/>
      <c r="MV119" s="58"/>
      <c r="MW119" s="58"/>
      <c r="MX119" s="58"/>
      <c r="MY119" s="58"/>
      <c r="MZ119" s="58"/>
      <c r="NA119" s="58"/>
      <c r="NB119" s="58"/>
      <c r="NC119" s="58"/>
      <c r="ND119" s="58"/>
      <c r="NE119" s="58"/>
      <c r="NF119" s="58"/>
      <c r="NG119" s="58"/>
      <c r="NH119" s="58"/>
      <c r="NI119" s="58"/>
      <c r="NJ119" s="58"/>
      <c r="NK119" s="58"/>
      <c r="NL119" s="58"/>
      <c r="NM119" s="58"/>
      <c r="NN119" s="58"/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22">SUM(AM56, -AM57)</f>
        <v>1.6199999999999992E-2</v>
      </c>
      <c r="AN120" s="239">
        <f t="shared" si="422"/>
        <v>1.1999999999999927E-3</v>
      </c>
      <c r="AO120" s="240">
        <f t="shared" si="422"/>
        <v>1.1200000000000002E-2</v>
      </c>
      <c r="AP120" s="266">
        <f t="shared" si="422"/>
        <v>5.3999999999999881E-3</v>
      </c>
      <c r="AQ120" s="239">
        <f t="shared" si="422"/>
        <v>8.3000000000000018E-3</v>
      </c>
      <c r="AR120" s="240">
        <f t="shared" si="422"/>
        <v>1.1000000000000038E-3</v>
      </c>
      <c r="AS120" s="266">
        <f t="shared" si="422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23">SUM(CR53, -CR54)</f>
        <v>6.6999999999999976E-3</v>
      </c>
      <c r="CS120" s="172">
        <f t="shared" si="423"/>
        <v>9.099999999999997E-3</v>
      </c>
      <c r="CT120" s="160">
        <f t="shared" si="423"/>
        <v>3.4000000000000002E-3</v>
      </c>
      <c r="CU120" s="201">
        <f t="shared" si="423"/>
        <v>1.0500000000000009E-2</v>
      </c>
      <c r="CV120" s="181">
        <f t="shared" si="423"/>
        <v>1.2800000000000006E-2</v>
      </c>
      <c r="CW120" s="160">
        <f t="shared" si="423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24">SUM(FC53, -FC54)</f>
        <v>3.6000000000000004E-2</v>
      </c>
      <c r="FD120" s="377">
        <f t="shared" si="424"/>
        <v>3.1399999999999997E-2</v>
      </c>
      <c r="FE120" s="428">
        <f t="shared" si="424"/>
        <v>2.3800000000000002E-2</v>
      </c>
      <c r="FF120" s="142">
        <f t="shared" si="424"/>
        <v>2.3400000000000004E-2</v>
      </c>
      <c r="FG120" s="112">
        <f t="shared" si="424"/>
        <v>1.8700000000000008E-2</v>
      </c>
      <c r="FH120" s="172">
        <f t="shared" si="424"/>
        <v>3.2399999999999998E-2</v>
      </c>
      <c r="FI120" s="142">
        <f t="shared" si="424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25">SUM(FY53, -FY54)</f>
        <v>1.77E-2</v>
      </c>
      <c r="FZ120" s="172">
        <f t="shared" si="425"/>
        <v>1.0800000000000004E-2</v>
      </c>
      <c r="GA120" s="142">
        <f t="shared" si="425"/>
        <v>1.9999999999999997E-2</v>
      </c>
      <c r="GB120" s="112">
        <f t="shared" si="425"/>
        <v>2.4199999999999999E-2</v>
      </c>
      <c r="GC120" s="172">
        <f t="shared" si="425"/>
        <v>2.6299999999999997E-2</v>
      </c>
      <c r="GD120" s="142">
        <f t="shared" si="425"/>
        <v>2.3899999999999998E-2</v>
      </c>
      <c r="GE120" s="201">
        <f>SUM(GE57, -GE58)</f>
        <v>6.8999999999999895E-3</v>
      </c>
      <c r="GF120" s="181">
        <f t="shared" ref="GF120:GK120" si="426">SUM(GF55, -GF56)</f>
        <v>9.7000000000000003E-3</v>
      </c>
      <c r="GG120" s="227">
        <f t="shared" si="426"/>
        <v>7.4999999999999997E-3</v>
      </c>
      <c r="GH120" s="212">
        <f t="shared" si="426"/>
        <v>1.7000000000000001E-3</v>
      </c>
      <c r="GI120" s="229">
        <f t="shared" si="426"/>
        <v>1.5000000000000013E-3</v>
      </c>
      <c r="GJ120" s="160">
        <f t="shared" si="426"/>
        <v>1.8999999999999989E-3</v>
      </c>
      <c r="GK120" s="201">
        <f t="shared" si="426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27">SUM(HK53, -HK54)</f>
        <v>1.21E-2</v>
      </c>
      <c r="HL120" s="160">
        <f t="shared" si="427"/>
        <v>7.0999999999999952E-3</v>
      </c>
      <c r="HM120" s="201">
        <f t="shared" si="427"/>
        <v>2.1999999999999999E-2</v>
      </c>
      <c r="HN120" s="181">
        <f t="shared" si="427"/>
        <v>3.4700000000000002E-2</v>
      </c>
      <c r="HO120" s="160">
        <f t="shared" si="427"/>
        <v>3.0800000000000008E-2</v>
      </c>
      <c r="HP120" s="201">
        <f t="shared" si="427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28">SUM(ID55, -ID56)</f>
        <v>8.0000000000000036E-4</v>
      </c>
      <c r="IE120" s="212">
        <f t="shared" si="428"/>
        <v>2.0400000000000001E-2</v>
      </c>
      <c r="IF120" s="181">
        <f t="shared" si="428"/>
        <v>7.5999999999999991E-3</v>
      </c>
      <c r="IG120" s="227">
        <f t="shared" si="428"/>
        <v>1.9799999999999998E-2</v>
      </c>
      <c r="IH120" s="212">
        <f t="shared" si="428"/>
        <v>1.89E-2</v>
      </c>
      <c r="II120" s="181">
        <f t="shared" si="428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29">SUM(IQ55, -IQ56)</f>
        <v>5.8999999999999999E-3</v>
      </c>
      <c r="IR120" s="172">
        <f t="shared" si="429"/>
        <v>5.0000000000000044E-4</v>
      </c>
      <c r="IS120" s="218">
        <f t="shared" si="429"/>
        <v>3.4000000000000002E-3</v>
      </c>
      <c r="IT120" s="90">
        <f t="shared" si="429"/>
        <v>4.5999999999999999E-3</v>
      </c>
      <c r="IU120" s="143">
        <f t="shared" si="429"/>
        <v>2.7999999999999995E-3</v>
      </c>
      <c r="IV120" s="142">
        <f t="shared" si="429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30">SUM(JB53, -JB54)</f>
        <v>2.2699999999999998E-2</v>
      </c>
      <c r="JC120" s="112">
        <f t="shared" si="430"/>
        <v>2.3900000000000005E-2</v>
      </c>
      <c r="JD120" s="172">
        <f t="shared" si="430"/>
        <v>8.0000000000000904E-4</v>
      </c>
      <c r="JE120" s="142">
        <f t="shared" si="430"/>
        <v>7.4000000000000038E-3</v>
      </c>
      <c r="JF120" s="112">
        <f t="shared" si="430"/>
        <v>7.4000000000000038E-3</v>
      </c>
      <c r="JG120" s="172">
        <f t="shared" si="430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31">SUM(LI52, -LI53)</f>
        <v>2.0999999999999908E-3</v>
      </c>
      <c r="LJ120" s="172">
        <f t="shared" si="431"/>
        <v>1.1300000000000004E-2</v>
      </c>
      <c r="LK120" s="142">
        <f t="shared" si="431"/>
        <v>1.1999999999999997E-2</v>
      </c>
      <c r="LL120" s="112">
        <f t="shared" si="431"/>
        <v>2.0799999999999999E-2</v>
      </c>
      <c r="LM120" s="172">
        <f t="shared" si="431"/>
        <v>2.5999999999999995E-2</v>
      </c>
      <c r="LN120" s="142">
        <f t="shared" si="431"/>
        <v>2.4900000000000005E-2</v>
      </c>
      <c r="LO120" s="112">
        <f>SUM(LO51, -LO52)</f>
        <v>2.8299999999999992E-2</v>
      </c>
      <c r="LP120" s="172">
        <f t="shared" ref="LP120:LU120" si="432">SUM(LP52, -LP53)</f>
        <v>1.1399999999999993E-2</v>
      </c>
      <c r="LQ120" s="142">
        <f t="shared" si="432"/>
        <v>2.3999999999999994E-3</v>
      </c>
      <c r="LR120" s="112">
        <f t="shared" si="432"/>
        <v>8.199999999999999E-3</v>
      </c>
      <c r="LS120" s="172">
        <f t="shared" si="432"/>
        <v>1.1299999999999991E-2</v>
      </c>
      <c r="LT120" s="142">
        <f t="shared" si="432"/>
        <v>1.5999999999999903E-3</v>
      </c>
      <c r="LU120" s="112">
        <f t="shared" si="432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14">
        <f>SUM(MM54, -MM55)</f>
        <v>1.9999999999999879E-4</v>
      </c>
      <c r="MN120" s="114">
        <f>SUM(MN54, -MN55)</f>
        <v>5.7999999999999996E-3</v>
      </c>
      <c r="MO120" s="114">
        <f>SUM(MO54, -MO55)</f>
        <v>6.9999999999999923E-4</v>
      </c>
      <c r="MP120" s="6">
        <f>SUM(MP106, -MP112)</f>
        <v>0</v>
      </c>
      <c r="MQ120" s="6">
        <f>SUM(MQ105, -MQ111)</f>
        <v>0</v>
      </c>
      <c r="MR120" s="6">
        <f>SUM(MR106, -MR112)</f>
        <v>0</v>
      </c>
      <c r="MS120" s="6">
        <f>SUM(MS106, -MS112)</f>
        <v>0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87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M123" s="48" t="s">
        <v>122</v>
      </c>
      <c r="MN123" s="49" t="s">
        <v>62</v>
      </c>
      <c r="MO123" s="49" t="s">
        <v>62</v>
      </c>
      <c r="MP123" s="49" t="s">
        <v>62</v>
      </c>
      <c r="MQ123" s="48" t="s">
        <v>3</v>
      </c>
      <c r="MR123" s="48" t="s">
        <v>4</v>
      </c>
      <c r="MS123" s="48" t="s">
        <v>5</v>
      </c>
      <c r="MT123" s="48" t="s">
        <v>6</v>
      </c>
      <c r="MU123" s="48" t="s">
        <v>7</v>
      </c>
      <c r="MV123" s="49" t="s">
        <v>62</v>
      </c>
      <c r="MW123" s="49" t="s">
        <v>62</v>
      </c>
      <c r="MX123" s="48" t="s">
        <v>10</v>
      </c>
      <c r="MY123" s="48" t="s">
        <v>11</v>
      </c>
      <c r="MZ123" s="48" t="s">
        <v>12</v>
      </c>
      <c r="NA123" s="48" t="s">
        <v>13</v>
      </c>
      <c r="NB123" s="48" t="s">
        <v>14</v>
      </c>
      <c r="NC123" s="49" t="s">
        <v>62</v>
      </c>
      <c r="ND123" s="49" t="s">
        <v>62</v>
      </c>
      <c r="NE123" s="48" t="s">
        <v>17</v>
      </c>
      <c r="NF123" s="48" t="s">
        <v>18</v>
      </c>
      <c r="NG123" s="48" t="s">
        <v>19</v>
      </c>
      <c r="NH123" s="48" t="s">
        <v>20</v>
      </c>
      <c r="NI123" s="48" t="s">
        <v>21</v>
      </c>
      <c r="NJ123" s="49" t="s">
        <v>62</v>
      </c>
      <c r="NK123" s="49" t="s">
        <v>62</v>
      </c>
      <c r="NL123" s="48" t="s">
        <v>24</v>
      </c>
      <c r="NM123" s="48" t="s">
        <v>25</v>
      </c>
      <c r="NN123" s="48" t="s">
        <v>26</v>
      </c>
      <c r="NO123" s="48" t="s">
        <v>27</v>
      </c>
      <c r="NP123" s="48" t="s">
        <v>28</v>
      </c>
      <c r="NQ123" s="49" t="s">
        <v>62</v>
      </c>
      <c r="NR123" s="49" t="s">
        <v>62</v>
      </c>
      <c r="NS123" s="49" t="s">
        <v>62</v>
      </c>
      <c r="NT123" s="49"/>
      <c r="NU123" s="49"/>
      <c r="NV123" s="272" t="s">
        <v>122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O124" s="53"/>
      <c r="MP124" s="53"/>
      <c r="MQ124" s="47">
        <v>0.1938</v>
      </c>
      <c r="MR124" s="53"/>
      <c r="MS124" s="53"/>
      <c r="MT124" s="15"/>
      <c r="MU124" s="15"/>
      <c r="MV124" s="53"/>
      <c r="MW124" s="53"/>
      <c r="MX124" s="53"/>
      <c r="MY124" s="53"/>
      <c r="MZ124" s="53"/>
      <c r="NA124" s="15"/>
      <c r="NB124" s="15"/>
      <c r="NC124" s="53"/>
      <c r="ND124" s="53"/>
      <c r="NE124" s="53"/>
      <c r="NF124" s="53"/>
      <c r="NG124" s="53"/>
      <c r="NH124" s="15"/>
      <c r="NI124" s="15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495" t="s">
        <v>32</v>
      </c>
      <c r="NU124" s="3" t="s">
        <v>33</v>
      </c>
      <c r="NV124" s="495" t="s">
        <v>34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O125" s="53"/>
      <c r="MP125" s="53"/>
      <c r="MQ125" s="16">
        <v>0.1384</v>
      </c>
      <c r="MR125" s="53"/>
      <c r="MS125" s="53"/>
      <c r="MT125" s="6" t="s">
        <v>62</v>
      </c>
      <c r="MU125" s="6"/>
      <c r="MV125" s="53"/>
      <c r="MW125" s="53"/>
      <c r="MX125" s="53"/>
      <c r="MY125" s="53"/>
      <c r="MZ125" s="53"/>
      <c r="NA125" s="6" t="s">
        <v>62</v>
      </c>
      <c r="NB125" s="6"/>
      <c r="NC125" s="53"/>
      <c r="ND125" s="53"/>
      <c r="NE125" s="53"/>
      <c r="NF125" s="53"/>
      <c r="NG125" s="53"/>
      <c r="NH125" s="6" t="s">
        <v>62</v>
      </c>
      <c r="NI125" s="6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>
        <f>MIN(OP87:OP93,OP95:OP100,OP102:OP106,OP108:OP111,OP113:OP115,OP117:OP118,OP120)</f>
        <v>0</v>
      </c>
      <c r="NU125" s="51">
        <f>AVERAGE(OQ87:OQ93,OQ95:OQ100,OQ102:OQ106,OQ108:OQ111,OQ113:OQ115,OQ117:OQ118,OQ120)</f>
        <v>0</v>
      </c>
      <c r="NV125" s="53">
        <f>MAX(OR87:OR93,OR95:OR100,OR102:OR106,OR108:OR111,OR113:OR115,OR117:OR118,OR120)</f>
        <v>0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M126" t="s">
        <v>62</v>
      </c>
      <c r="MN126" t="s">
        <v>62</v>
      </c>
      <c r="MO126" s="53"/>
      <c r="MP126" s="53"/>
      <c r="MQ126" s="7">
        <v>5.1299999999999998E-2</v>
      </c>
      <c r="MR126" s="53"/>
      <c r="MS126" s="53"/>
      <c r="MU126" s="6"/>
      <c r="MV126" s="53"/>
      <c r="MW126" s="53"/>
      <c r="MX126" s="53"/>
      <c r="MY126" s="53"/>
      <c r="MZ126" s="53"/>
      <c r="NB126" s="6"/>
      <c r="NC126" s="53"/>
      <c r="ND126" s="53"/>
      <c r="NE126" s="53"/>
      <c r="NF126" s="53"/>
      <c r="NG126" s="53"/>
      <c r="NI126" s="6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4" t="s">
        <v>73</v>
      </c>
      <c r="NV126" s="53"/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8.0000000000000002E-3</v>
      </c>
      <c r="LQ127" s="40">
        <v>1.9E-2</v>
      </c>
      <c r="LR127" s="53"/>
      <c r="LS127" s="53"/>
      <c r="LT127" s="40">
        <v>2.46E-2</v>
      </c>
      <c r="LU127" s="40">
        <v>5.2699999999999997E-2</v>
      </c>
      <c r="LV127" s="40">
        <v>4.2500000000000003E-2</v>
      </c>
      <c r="LW127" s="86">
        <v>1.6199999999999999E-2</v>
      </c>
      <c r="LX127" s="86">
        <v>5.8999999999999999E-3</v>
      </c>
      <c r="LY127" s="53"/>
      <c r="LZ127" s="53"/>
      <c r="MA127" s="40">
        <v>7.0000000000000001E-3</v>
      </c>
      <c r="MB127" s="40">
        <v>-1.32E-2</v>
      </c>
      <c r="MC127" s="86">
        <v>-9.1000000000000004E-3</v>
      </c>
      <c r="MD127" s="40">
        <v>-2E-3</v>
      </c>
      <c r="ME127" s="86">
        <v>1.5699999999999999E-2</v>
      </c>
      <c r="MF127" s="53"/>
      <c r="MG127" s="54" t="s">
        <v>74</v>
      </c>
      <c r="MH127" s="53"/>
      <c r="MM127" t="s">
        <v>62</v>
      </c>
      <c r="MO127" s="53"/>
      <c r="MP127" s="53"/>
      <c r="MQ127" s="86">
        <v>3.9600000000000003E-2</v>
      </c>
      <c r="MR127" s="53"/>
      <c r="MS127" s="53"/>
      <c r="MT127" s="6" t="s">
        <v>62</v>
      </c>
      <c r="MU127" s="6"/>
      <c r="MV127" s="53"/>
      <c r="MW127" s="53"/>
      <c r="MX127" s="53"/>
      <c r="MY127" s="53"/>
      <c r="MZ127" s="53"/>
      <c r="NA127" s="6" t="s">
        <v>62</v>
      </c>
      <c r="NB127" s="6"/>
      <c r="NC127" s="53"/>
      <c r="ND127" s="53"/>
      <c r="NE127" s="53"/>
      <c r="NF127" s="53"/>
      <c r="NG127" s="53"/>
      <c r="NH127" s="6" t="s">
        <v>62</v>
      </c>
      <c r="NI127" s="6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4" t="s">
        <v>74</v>
      </c>
      <c r="NV127" s="53"/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-1.43E-2</v>
      </c>
      <c r="IP128" s="40">
        <v>2.3E-3</v>
      </c>
      <c r="IQ128" s="40">
        <v>1.49E-2</v>
      </c>
      <c r="IR128" s="40">
        <v>1.49E-2</v>
      </c>
      <c r="IS128" s="40">
        <v>4.8999999999999998E-3</v>
      </c>
      <c r="IT128" t="s">
        <v>62</v>
      </c>
      <c r="IU128" s="6"/>
      <c r="IV128" s="40">
        <v>3.2399999999999998E-2</v>
      </c>
      <c r="IW128" s="40">
        <v>7.6E-3</v>
      </c>
      <c r="IX128" s="40">
        <v>6.7999999999999996E-3</v>
      </c>
      <c r="IY128" s="30">
        <v>1.72E-2</v>
      </c>
      <c r="IZ128" s="47">
        <v>6.4999999999999997E-3</v>
      </c>
      <c r="JA128" t="s">
        <v>62</v>
      </c>
      <c r="JB128" s="6"/>
      <c r="JC128" s="40">
        <v>-8.9999999999999993E-3</v>
      </c>
      <c r="JD128" s="40">
        <v>1.0500000000000001E-2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-1.0699999999999999E-2</v>
      </c>
      <c r="LG128" s="30">
        <v>-5.9999999999999995E-4</v>
      </c>
      <c r="LH128" s="30">
        <v>-1.4500000000000001E-2</v>
      </c>
      <c r="LI128" s="40">
        <v>-2.5499999999999998E-2</v>
      </c>
      <c r="LJ128" s="40">
        <v>-6.1999999999999998E-3</v>
      </c>
      <c r="LK128" s="53"/>
      <c r="LL128" s="53"/>
      <c r="LM128" s="40">
        <v>-3.3500000000000002E-2</v>
      </c>
      <c r="LN128" s="40">
        <v>-1.7899999999999999E-2</v>
      </c>
      <c r="LO128" s="40">
        <v>2.2000000000000001E-3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0</v>
      </c>
      <c r="LX128" s="40">
        <v>-2.3999999999999998E-3</v>
      </c>
      <c r="LY128" s="53"/>
      <c r="LZ128" s="53"/>
      <c r="MA128" s="86">
        <v>5.9999999999999995E-4</v>
      </c>
      <c r="MB128" s="86">
        <v>-1.9099999999999999E-2</v>
      </c>
      <c r="MC128" s="40">
        <v>-1.2699999999999999E-2</v>
      </c>
      <c r="MD128" s="86">
        <v>-7.1000000000000004E-3</v>
      </c>
      <c r="ME128" s="40">
        <v>-4.3700000000000003E-2</v>
      </c>
      <c r="MF128" s="3" t="s">
        <v>32</v>
      </c>
      <c r="MG128" s="3" t="s">
        <v>33</v>
      </c>
      <c r="MH128" s="3" t="s">
        <v>34</v>
      </c>
      <c r="MM128" t="s">
        <v>62</v>
      </c>
      <c r="MO128" s="53"/>
      <c r="MP128" s="53"/>
      <c r="MQ128" s="40">
        <v>-4.3099999999999999E-2</v>
      </c>
      <c r="MR128" s="53"/>
      <c r="MS128" s="53"/>
      <c r="MT128" t="s">
        <v>62</v>
      </c>
      <c r="MU128" s="6"/>
      <c r="MV128" s="53"/>
      <c r="MW128" s="53"/>
      <c r="MX128" s="53"/>
      <c r="MY128" s="53"/>
      <c r="MZ128" s="53"/>
      <c r="NA128" t="s">
        <v>62</v>
      </c>
      <c r="NB128" s="6"/>
      <c r="NC128" s="53"/>
      <c r="ND128" s="53"/>
      <c r="NE128" s="53"/>
      <c r="NF128" s="53"/>
      <c r="NG128" s="53"/>
      <c r="NH128" t="s">
        <v>62</v>
      </c>
      <c r="NI128" s="6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3" t="s">
        <v>32</v>
      </c>
      <c r="NU128" s="3" t="s">
        <v>33</v>
      </c>
      <c r="NV128" s="3" t="s">
        <v>34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2E-3</v>
      </c>
      <c r="IZ129" s="40">
        <v>1E-4</v>
      </c>
      <c r="JA129" s="6"/>
      <c r="JB129" s="6"/>
      <c r="JC129" s="47">
        <v>-1.0500000000000001E-2</v>
      </c>
      <c r="JD129" s="47">
        <v>-1.47E-2</v>
      </c>
      <c r="JE129" s="6"/>
      <c r="JF129" s="51">
        <f>MIN(IJ96,IJ103,IJ107,IJ110,IJ116,IJ117,IJ268,IJ122)</f>
        <v>3.3799999999999997E-2</v>
      </c>
      <c r="JG129" s="51">
        <f>AVERAGE(IK96,IK103,IK107,IK110,IK116,IK117,IK268,IK122)</f>
        <v>10892.83095</v>
      </c>
      <c r="JH129" s="51">
        <f>MAX(IL94,IL101,IL107,IL114,IL118,IL119,IL268,IL122)</f>
        <v>0.22690000000000002</v>
      </c>
      <c r="LA129" s="40">
        <v>-1.8E-3</v>
      </c>
      <c r="LB129" s="40">
        <v>-8.2000000000000007E-3</v>
      </c>
      <c r="LC129" s="40">
        <v>-1.15E-2</v>
      </c>
      <c r="LD129" s="53"/>
      <c r="LE129" s="53"/>
      <c r="LF129" s="30">
        <v>-2.12E-2</v>
      </c>
      <c r="LG129" s="40">
        <v>-2.5999999999999999E-2</v>
      </c>
      <c r="LH129" s="40">
        <v>-1.72E-2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O129" s="53"/>
      <c r="MP129" s="53"/>
      <c r="MQ129" s="30">
        <v>-5.0599999999999999E-2</v>
      </c>
      <c r="MR129" s="53"/>
      <c r="MS129" s="53"/>
      <c r="MT129" s="6"/>
      <c r="MU129" s="6"/>
      <c r="MV129" s="53"/>
      <c r="MW129" s="53"/>
      <c r="MX129" s="53"/>
      <c r="MY129" s="53"/>
      <c r="MZ129" s="53"/>
      <c r="NA129" s="6"/>
      <c r="NB129" s="6"/>
      <c r="NC129" s="53"/>
      <c r="ND129" s="53"/>
      <c r="NE129" s="53"/>
      <c r="NF129" s="53"/>
      <c r="NG129" s="53"/>
      <c r="NH129" s="6"/>
      <c r="NI129" s="6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1">
        <f>MIN(OP94,OP101,OP107,OP112,OP116,OP119,OP121,OP122)</f>
        <v>0</v>
      </c>
      <c r="NU129" s="51">
        <f>AVERAGE(OQ94,OQ101,OQ107,OQ112,OQ116,OQ119,OQ121,OQ122)</f>
        <v>0</v>
      </c>
      <c r="NV129" s="51">
        <f>MAX(OR94,OR101,OR107,OR112,OR116,OR119,OR121,OR122)</f>
        <v>0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K130" t="s">
        <v>62</v>
      </c>
      <c r="MM130" t="s">
        <v>62</v>
      </c>
      <c r="MO130" s="53"/>
      <c r="MP130" s="53"/>
      <c r="MQ130" s="22">
        <v>-0.11700000000000001</v>
      </c>
      <c r="MR130" s="53"/>
      <c r="MS130" s="53"/>
      <c r="MT130" s="6"/>
      <c r="MU130" s="6"/>
      <c r="MV130" s="53"/>
      <c r="MW130" s="53"/>
      <c r="MX130" s="53"/>
      <c r="MY130" s="53"/>
      <c r="MZ130" s="53"/>
      <c r="NA130" s="6"/>
      <c r="NB130" s="6"/>
      <c r="NC130" s="53"/>
      <c r="ND130" s="53"/>
      <c r="NE130" s="53"/>
      <c r="NF130" s="53"/>
      <c r="NG130" s="53"/>
      <c r="NH130" s="6"/>
      <c r="NI130" s="6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4" t="s">
        <v>75</v>
      </c>
      <c r="NV130" s="53"/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J131" t="s">
        <v>62</v>
      </c>
      <c r="MM131" t="s">
        <v>62</v>
      </c>
      <c r="MO131" s="53" t="s">
        <v>62</v>
      </c>
      <c r="MP131" s="53"/>
      <c r="MQ131" s="34">
        <v>-0.21060000000000001</v>
      </c>
      <c r="MR131" s="53"/>
      <c r="MS131" s="53"/>
      <c r="MT131" s="10" t="s">
        <v>62</v>
      </c>
      <c r="MU131" s="10"/>
      <c r="MV131" s="53"/>
      <c r="MW131" s="53"/>
      <c r="MX131" s="53"/>
      <c r="MY131" s="53"/>
      <c r="MZ131" s="53"/>
      <c r="NA131" s="10" t="s">
        <v>62</v>
      </c>
      <c r="NB131" s="10"/>
      <c r="NC131" s="53"/>
      <c r="ND131" s="53"/>
      <c r="NE131" s="53"/>
      <c r="NF131" s="53"/>
      <c r="NG131" s="53"/>
      <c r="NH131" s="10" t="s">
        <v>62</v>
      </c>
      <c r="NI131" s="10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61" t="s">
        <v>76</v>
      </c>
      <c r="NV131" s="53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273" t="s">
        <v>114</v>
      </c>
      <c r="MN132" s="76"/>
      <c r="MO132" s="76"/>
      <c r="MP132" s="76"/>
      <c r="MQ132" s="76"/>
      <c r="MR132" s="76"/>
      <c r="MS132" s="76"/>
      <c r="MT132" s="76"/>
      <c r="MU132" s="76"/>
      <c r="MV132" s="76"/>
      <c r="MW132" s="76"/>
      <c r="MX132" s="76"/>
      <c r="MY132" s="76"/>
      <c r="MZ132" s="76"/>
      <c r="NA132" s="76"/>
      <c r="NB132" s="76"/>
      <c r="NC132" s="76"/>
      <c r="ND132" s="76"/>
      <c r="NE132" s="76"/>
      <c r="NF132" s="76"/>
      <c r="NG132" s="76"/>
      <c r="NH132" s="76"/>
      <c r="NI132" s="76"/>
      <c r="NJ132" s="76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245"/>
      <c r="MN133" s="67">
        <v>43619</v>
      </c>
      <c r="MO133" s="295"/>
      <c r="MP133" s="245"/>
      <c r="MQ133" s="67">
        <v>43620</v>
      </c>
      <c r="MR133" s="290"/>
      <c r="MS133" s="245"/>
      <c r="MT133" s="67">
        <v>43621</v>
      </c>
      <c r="MU133" s="247"/>
      <c r="MV133" s="245"/>
      <c r="MW133" s="67">
        <v>43622</v>
      </c>
      <c r="MX133" s="295"/>
      <c r="MY133" s="245"/>
      <c r="MZ133" s="67">
        <v>43623</v>
      </c>
      <c r="NA133" s="349" t="s">
        <v>77</v>
      </c>
      <c r="NB133" s="248"/>
      <c r="NC133" s="70">
        <v>43626</v>
      </c>
      <c r="ND133" s="249"/>
      <c r="NE133" s="248"/>
      <c r="NF133" s="70">
        <v>43627</v>
      </c>
      <c r="NG133" s="249"/>
      <c r="NH133" s="248"/>
      <c r="NI133" s="70">
        <v>43628</v>
      </c>
      <c r="NJ133" s="249"/>
      <c r="NK133" s="248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11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121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99">
        <v>0.20810000000000001</v>
      </c>
      <c r="MN136" s="47">
        <v>0.2001</v>
      </c>
      <c r="MO136" s="47">
        <v>0.1938</v>
      </c>
      <c r="MP136" s="99"/>
      <c r="MQ136" s="47"/>
      <c r="MR136" s="47"/>
      <c r="MS136" s="99"/>
      <c r="MT136" s="47"/>
      <c r="MU136" s="47"/>
      <c r="MV136" s="99"/>
      <c r="MW136" s="47"/>
      <c r="MX136" s="47"/>
      <c r="MY136" s="99"/>
      <c r="MZ136" s="47"/>
      <c r="NA136" s="47"/>
      <c r="NB136" s="487"/>
      <c r="NC136" s="53"/>
      <c r="ND136" s="488"/>
      <c r="NE136" s="487"/>
      <c r="NF136" s="53"/>
      <c r="NG136" s="488"/>
      <c r="NH136" s="487"/>
      <c r="NI136" s="53"/>
      <c r="NJ136" s="488"/>
      <c r="NK136" s="487"/>
      <c r="NL136" s="53"/>
      <c r="NM136" s="488"/>
      <c r="NN136" s="487"/>
      <c r="NO136" s="53"/>
      <c r="NP136" s="488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03">
        <v>0.11990000000000001</v>
      </c>
      <c r="MN137" s="16">
        <v>0.12479999999999999</v>
      </c>
      <c r="MO137" s="16">
        <v>0.1384</v>
      </c>
      <c r="MP137" s="103"/>
      <c r="MQ137" s="16"/>
      <c r="MR137" s="16"/>
      <c r="MS137" s="103"/>
      <c r="MT137" s="16"/>
      <c r="MU137" s="16"/>
      <c r="MV137" s="103"/>
      <c r="MW137" s="16"/>
      <c r="MX137" s="16"/>
      <c r="MY137" s="103"/>
      <c r="MZ137" s="16"/>
      <c r="NA137" s="16"/>
      <c r="NB137" s="487"/>
      <c r="NC137" s="53"/>
      <c r="ND137" s="488"/>
      <c r="NE137" s="487"/>
      <c r="NF137" s="53"/>
      <c r="NG137" s="488"/>
      <c r="NH137" s="487"/>
      <c r="NI137" s="53"/>
      <c r="NJ137" s="488"/>
      <c r="NK137" s="487"/>
      <c r="NL137" s="53"/>
      <c r="NM137" s="488"/>
      <c r="NN137" s="487"/>
      <c r="NO137" s="53"/>
      <c r="NP137" s="488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01">
        <v>8.7999999999999995E-2</v>
      </c>
      <c r="MN138" s="7">
        <v>8.0500000000000002E-2</v>
      </c>
      <c r="MO138" s="7">
        <v>5.1299999999999998E-2</v>
      </c>
      <c r="MP138" s="101"/>
      <c r="MQ138" s="7"/>
      <c r="MR138" s="7"/>
      <c r="MS138" s="101"/>
      <c r="MT138" s="7"/>
      <c r="MU138" s="7"/>
      <c r="MV138" s="101"/>
      <c r="MW138" s="7"/>
      <c r="MX138" s="7"/>
      <c r="MY138" s="101"/>
      <c r="MZ138" s="7"/>
      <c r="NA138" s="7"/>
      <c r="NB138" s="487"/>
      <c r="NC138" s="53"/>
      <c r="ND138" s="488"/>
      <c r="NE138" s="487"/>
      <c r="NF138" s="53"/>
      <c r="NG138" s="488"/>
      <c r="NH138" s="487"/>
      <c r="NI138" s="53"/>
      <c r="NJ138" s="488"/>
      <c r="NK138" s="487"/>
      <c r="NL138" s="53"/>
      <c r="NM138" s="488"/>
      <c r="NN138" s="487"/>
      <c r="NO138" s="53"/>
      <c r="NP138" s="488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02">
        <v>2.2599999999999999E-2</v>
      </c>
      <c r="MN139" s="86">
        <v>1.95E-2</v>
      </c>
      <c r="MO139" s="86">
        <v>3.9600000000000003E-2</v>
      </c>
      <c r="MP139" s="102"/>
      <c r="MQ139" s="86"/>
      <c r="MR139" s="86"/>
      <c r="MS139" s="102"/>
      <c r="MT139" s="86"/>
      <c r="MU139" s="86"/>
      <c r="MV139" s="102"/>
      <c r="MW139" s="86"/>
      <c r="MX139" s="86"/>
      <c r="MY139" s="102"/>
      <c r="MZ139" s="86"/>
      <c r="NA139" s="86"/>
      <c r="NB139" s="487"/>
      <c r="NC139" s="53"/>
      <c r="ND139" s="488"/>
      <c r="NE139" s="487"/>
      <c r="NF139" s="53"/>
      <c r="NG139" s="488"/>
      <c r="NH139" s="487"/>
      <c r="NI139" s="53"/>
      <c r="NJ139" s="488"/>
      <c r="NK139" s="487"/>
      <c r="NL139" s="53"/>
      <c r="NM139" s="488"/>
      <c r="NN139" s="487"/>
      <c r="NO139" s="53"/>
      <c r="NP139" s="488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-4.3700000000000003E-2</v>
      </c>
      <c r="MM140" s="100">
        <v>-4.24E-2</v>
      </c>
      <c r="MN140" s="30">
        <v>-4.1799999999999997E-2</v>
      </c>
      <c r="MO140" s="40">
        <v>-4.3099999999999999E-2</v>
      </c>
      <c r="MP140" s="100"/>
      <c r="MQ140" s="40"/>
      <c r="MR140" s="40"/>
      <c r="MS140" s="100"/>
      <c r="MT140" s="40"/>
      <c r="MU140" s="40"/>
      <c r="MV140" s="100"/>
      <c r="MW140" s="40"/>
      <c r="MX140" s="40"/>
      <c r="MY140" s="100"/>
      <c r="MZ140" s="40"/>
      <c r="NA140" s="40"/>
      <c r="NB140" s="487"/>
      <c r="NC140" s="53"/>
      <c r="ND140" s="488"/>
      <c r="NE140" s="487"/>
      <c r="NF140" s="53"/>
      <c r="NG140" s="488"/>
      <c r="NH140" s="487"/>
      <c r="NI140" s="53"/>
      <c r="NJ140" s="488"/>
      <c r="NK140" s="487"/>
      <c r="NL140" s="53"/>
      <c r="NM140" s="488"/>
      <c r="NN140" s="487"/>
      <c r="NO140" s="53"/>
      <c r="NP140" s="488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04">
        <v>-5.3400000000000003E-2</v>
      </c>
      <c r="MN141" s="40">
        <v>-4.3099999999999999E-2</v>
      </c>
      <c r="MO141" s="30">
        <v>-5.0599999999999999E-2</v>
      </c>
      <c r="MP141" s="104"/>
      <c r="MQ141" s="30"/>
      <c r="MR141" s="30"/>
      <c r="MS141" s="104"/>
      <c r="MT141" s="30"/>
      <c r="MU141" s="30"/>
      <c r="MV141" s="104"/>
      <c r="MW141" s="30"/>
      <c r="MX141" s="30"/>
      <c r="MY141" s="104"/>
      <c r="MZ141" s="30"/>
      <c r="NA141" s="30"/>
      <c r="NB141" s="487"/>
      <c r="NC141" s="53"/>
      <c r="ND141" s="488"/>
      <c r="NE141" s="487"/>
      <c r="NF141" s="53"/>
      <c r="NG141" s="488"/>
      <c r="NH141" s="487"/>
      <c r="NI141" s="53"/>
      <c r="NJ141" s="488"/>
      <c r="NK141" s="487"/>
      <c r="NL141" s="53"/>
      <c r="NM141" s="488"/>
      <c r="NN141" s="487"/>
      <c r="NO141" s="53"/>
      <c r="NP141" s="488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06">
        <v>-0.10009999999999999</v>
      </c>
      <c r="MN142" s="22">
        <v>-0.1167</v>
      </c>
      <c r="MO142" s="22">
        <v>-0.11700000000000001</v>
      </c>
      <c r="MP142" s="106"/>
      <c r="MQ142" s="22"/>
      <c r="MR142" s="22"/>
      <c r="MS142" s="106"/>
      <c r="MT142" s="22"/>
      <c r="MU142" s="22"/>
      <c r="MV142" s="106"/>
      <c r="MW142" s="22"/>
      <c r="MX142" s="22"/>
      <c r="MY142" s="106"/>
      <c r="MZ142" s="22"/>
      <c r="NA142" s="22"/>
      <c r="NB142" s="487"/>
      <c r="NC142" s="53"/>
      <c r="ND142" s="488"/>
      <c r="NE142" s="487"/>
      <c r="NF142" s="53"/>
      <c r="NG142" s="488"/>
      <c r="NH142" s="487"/>
      <c r="NI142" s="53"/>
      <c r="NJ142" s="488"/>
      <c r="NK142" s="487"/>
      <c r="NL142" s="53"/>
      <c r="NM142" s="488"/>
      <c r="NN142" s="487"/>
      <c r="NO142" s="53"/>
      <c r="NP142" s="488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05">
        <v>-0.2409</v>
      </c>
      <c r="MN143" s="34">
        <v>-0.2215</v>
      </c>
      <c r="MO143" s="34">
        <v>-0.21060000000000001</v>
      </c>
      <c r="MP143" s="105"/>
      <c r="MQ143" s="34"/>
      <c r="MR143" s="34"/>
      <c r="MS143" s="105"/>
      <c r="MT143" s="34"/>
      <c r="MU143" s="34"/>
      <c r="MV143" s="105"/>
      <c r="MW143" s="34"/>
      <c r="MX143" s="34"/>
      <c r="MY143" s="105"/>
      <c r="MZ143" s="34"/>
      <c r="NA143" s="34"/>
      <c r="NB143" s="487"/>
      <c r="NC143" s="53"/>
      <c r="ND143" s="488"/>
      <c r="NE143" s="487"/>
      <c r="NF143" s="53"/>
      <c r="NG143" s="488"/>
      <c r="NH143" s="487"/>
      <c r="NI143" s="53"/>
      <c r="NJ143" s="488"/>
      <c r="NK143" s="487"/>
      <c r="NL143" s="53"/>
      <c r="NM143" s="488"/>
      <c r="NN143" s="487"/>
      <c r="NO143" s="53"/>
      <c r="NP143" s="488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7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365">
        <v>6.8999999999999999E-3</v>
      </c>
      <c r="MN145" s="463">
        <v>1.9400000000000001E-2</v>
      </c>
      <c r="MO145" s="458">
        <v>2.01E-2</v>
      </c>
      <c r="MP145" s="491"/>
      <c r="MQ145" s="492"/>
      <c r="MR145" s="493"/>
      <c r="MS145" s="491"/>
      <c r="MT145" s="492"/>
      <c r="MU145" s="493"/>
      <c r="MV145" s="491"/>
      <c r="MW145" s="492"/>
      <c r="MX145" s="493"/>
      <c r="MY145" s="491"/>
      <c r="MZ145" s="492"/>
      <c r="NA145" s="493"/>
      <c r="NB145" s="491"/>
      <c r="NC145" s="492"/>
      <c r="ND145" s="493"/>
      <c r="NE145" s="491"/>
      <c r="NF145" s="492"/>
      <c r="NG145" s="493"/>
      <c r="NH145" s="491"/>
      <c r="NI145" s="492"/>
      <c r="NJ145" s="493"/>
      <c r="NK145" s="491"/>
      <c r="NL145" s="492"/>
      <c r="NM145" s="493"/>
      <c r="NN145" s="491"/>
      <c r="NO145" s="492"/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43">
        <v>-9.4000000000000004E-3</v>
      </c>
      <c r="MN146" s="363">
        <v>-1.66E-2</v>
      </c>
      <c r="MO146" s="445">
        <v>-2.92E-2</v>
      </c>
      <c r="MP146" s="491"/>
      <c r="MQ146" s="492"/>
      <c r="MR146" s="493"/>
      <c r="MS146" s="491"/>
      <c r="MT146" s="492"/>
      <c r="MU146" s="493"/>
      <c r="MV146" s="491"/>
      <c r="MW146" s="492"/>
      <c r="MX146" s="493"/>
      <c r="MY146" s="491"/>
      <c r="MZ146" s="492"/>
      <c r="NA146" s="493"/>
      <c r="NB146" s="491"/>
      <c r="NC146" s="492"/>
      <c r="ND146" s="493"/>
      <c r="NE146" s="491"/>
      <c r="NF146" s="492"/>
      <c r="NG146" s="493"/>
      <c r="NH146" s="491"/>
      <c r="NI146" s="492"/>
      <c r="NJ146" s="493"/>
      <c r="NK146" s="491"/>
      <c r="NL146" s="492"/>
      <c r="NM146" s="493"/>
      <c r="NN146" s="491"/>
      <c r="NO146" s="492"/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/>
      <c r="MR147" s="494"/>
      <c r="MS147" s="132"/>
      <c r="MT147" s="133"/>
      <c r="MU147" s="494"/>
      <c r="MV147" s="132"/>
      <c r="MW147" s="133"/>
      <c r="MX147" s="494"/>
      <c r="MY147" s="132"/>
      <c r="MZ147" s="133"/>
      <c r="NA147" s="494"/>
      <c r="NB147" s="132"/>
      <c r="NC147" s="133"/>
      <c r="ND147" s="494"/>
      <c r="NE147" s="132"/>
      <c r="NF147" s="133"/>
      <c r="NG147" s="494"/>
      <c r="NH147" s="132"/>
      <c r="NI147" s="133"/>
      <c r="NJ147" s="494"/>
      <c r="NK147" s="132"/>
      <c r="NL147" s="133"/>
      <c r="NM147" s="494"/>
      <c r="NN147" s="132"/>
      <c r="NO147" s="133"/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94"/>
      <c r="MS148" s="132" t="s">
        <v>62</v>
      </c>
      <c r="MT148" s="133" t="s">
        <v>62</v>
      </c>
      <c r="MU148" s="494"/>
      <c r="MV148" s="132" t="s">
        <v>62</v>
      </c>
      <c r="MW148" s="133" t="s">
        <v>62</v>
      </c>
      <c r="MX148" s="494"/>
      <c r="MY148" s="132" t="s">
        <v>62</v>
      </c>
      <c r="MZ148" s="133" t="s">
        <v>62</v>
      </c>
      <c r="NA148" s="494"/>
      <c r="NB148" s="132" t="s">
        <v>62</v>
      </c>
      <c r="NC148" s="133" t="s">
        <v>62</v>
      </c>
      <c r="ND148" s="494"/>
      <c r="NE148" s="132" t="s">
        <v>62</v>
      </c>
      <c r="NF148" s="133" t="s">
        <v>62</v>
      </c>
      <c r="NG148" s="494"/>
      <c r="NH148" s="132" t="s">
        <v>62</v>
      </c>
      <c r="NI148" s="133" t="s">
        <v>62</v>
      </c>
      <c r="NJ148" s="494"/>
      <c r="NK148" s="132" t="s">
        <v>62</v>
      </c>
      <c r="NL148" s="133" t="s">
        <v>62</v>
      </c>
      <c r="NM148" s="494"/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0">
        <v>70.89</v>
      </c>
      <c r="MN149" s="250">
        <v>71.11</v>
      </c>
      <c r="MO149" s="250">
        <v>71.3</v>
      </c>
      <c r="MP149" s="49"/>
      <c r="MQ149" s="49"/>
      <c r="MR149" s="49"/>
      <c r="MS149" s="49"/>
      <c r="MT149" s="49"/>
      <c r="MU149" s="49"/>
      <c r="MV149" s="49"/>
      <c r="MW149" s="49"/>
      <c r="MX149" s="49"/>
      <c r="MY149" s="49"/>
      <c r="MZ149" s="49"/>
      <c r="NA149" s="49"/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08" t="s">
        <v>67</v>
      </c>
      <c r="MN150" s="108" t="s">
        <v>67</v>
      </c>
      <c r="MO150" s="108" t="s">
        <v>67</v>
      </c>
      <c r="MP150" s="58"/>
      <c r="MQ150" s="58"/>
      <c r="MR150" s="58"/>
      <c r="MS150" s="58"/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33">SUM(BS136, -BS143)</f>
        <v>3.2199999999999999E-2</v>
      </c>
      <c r="BT151" s="114">
        <f t="shared" si="433"/>
        <v>4.6799999999999994E-2</v>
      </c>
      <c r="BU151" s="173">
        <f t="shared" si="433"/>
        <v>6.4299999999999996E-2</v>
      </c>
      <c r="BV151" s="140">
        <f t="shared" si="433"/>
        <v>8.9200000000000002E-2</v>
      </c>
      <c r="BW151" s="114">
        <f t="shared" si="433"/>
        <v>8.8700000000000001E-2</v>
      </c>
      <c r="BX151" s="173">
        <f t="shared" si="433"/>
        <v>8.77E-2</v>
      </c>
      <c r="BY151" s="217">
        <f t="shared" si="433"/>
        <v>8.2400000000000001E-2</v>
      </c>
      <c r="BZ151" s="15">
        <f t="shared" si="433"/>
        <v>9.1600000000000001E-2</v>
      </c>
      <c r="CA151" s="145">
        <f t="shared" si="433"/>
        <v>9.0400000000000008E-2</v>
      </c>
      <c r="CB151" s="140">
        <f t="shared" si="433"/>
        <v>0.15129999999999999</v>
      </c>
      <c r="CC151" s="114">
        <f t="shared" si="433"/>
        <v>0.15250000000000002</v>
      </c>
      <c r="CD151" s="173">
        <f t="shared" si="433"/>
        <v>0.184</v>
      </c>
      <c r="CE151" s="140">
        <f t="shared" si="433"/>
        <v>0.1986</v>
      </c>
      <c r="CF151" s="114">
        <f t="shared" si="433"/>
        <v>0.18729999999999999</v>
      </c>
      <c r="CG151" s="173">
        <f t="shared" si="433"/>
        <v>0.19839999999999999</v>
      </c>
      <c r="CH151" s="140">
        <f t="shared" si="433"/>
        <v>0.20330000000000001</v>
      </c>
      <c r="CI151" s="114">
        <f t="shared" si="433"/>
        <v>0.2079</v>
      </c>
      <c r="CJ151" s="173">
        <f t="shared" si="433"/>
        <v>0.20080000000000001</v>
      </c>
      <c r="CK151" s="140">
        <f t="shared" si="433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34">SUM(CN136, -CN143)</f>
        <v>0.214</v>
      </c>
      <c r="CO151" s="114">
        <f t="shared" si="434"/>
        <v>0.21229999999999999</v>
      </c>
      <c r="CP151" s="173">
        <f t="shared" si="434"/>
        <v>0.2079</v>
      </c>
      <c r="CQ151" s="140">
        <f t="shared" si="434"/>
        <v>0.1575</v>
      </c>
      <c r="CR151" s="114">
        <f t="shared" si="434"/>
        <v>0.1694</v>
      </c>
      <c r="CS151" s="173">
        <f t="shared" si="434"/>
        <v>0.1953</v>
      </c>
      <c r="CT151" s="138">
        <f t="shared" si="434"/>
        <v>0.17520000000000002</v>
      </c>
      <c r="CU151" s="114">
        <f t="shared" si="434"/>
        <v>0.1759</v>
      </c>
      <c r="CV151" s="173">
        <f t="shared" si="434"/>
        <v>0.1782</v>
      </c>
      <c r="CW151" s="140">
        <f t="shared" si="434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35">SUM(CZ136, -CZ143)</f>
        <v>0.14529999999999998</v>
      </c>
      <c r="DA151" s="110">
        <f t="shared" si="435"/>
        <v>0.14479999999999998</v>
      </c>
      <c r="DB151" s="173">
        <f t="shared" si="435"/>
        <v>0.14679999999999999</v>
      </c>
      <c r="DC151" s="140">
        <f t="shared" si="435"/>
        <v>0.1696</v>
      </c>
      <c r="DD151" s="114">
        <f t="shared" si="435"/>
        <v>0.17349999999999999</v>
      </c>
      <c r="DE151" s="170">
        <f t="shared" si="435"/>
        <v>0.1449</v>
      </c>
      <c r="DF151" s="138">
        <f t="shared" si="435"/>
        <v>0.16470000000000001</v>
      </c>
      <c r="DG151" s="110">
        <f t="shared" si="435"/>
        <v>0.15709999999999999</v>
      </c>
      <c r="DH151" s="170">
        <f t="shared" si="435"/>
        <v>0.16420000000000001</v>
      </c>
      <c r="DI151" s="140">
        <f t="shared" si="435"/>
        <v>0.16120000000000001</v>
      </c>
      <c r="DJ151" s="110">
        <f t="shared" si="435"/>
        <v>0.17860000000000001</v>
      </c>
      <c r="DK151" s="173">
        <f t="shared" si="435"/>
        <v>0.19020000000000001</v>
      </c>
      <c r="DL151" s="114">
        <f t="shared" si="435"/>
        <v>0.1643</v>
      </c>
      <c r="DM151" s="110">
        <f t="shared" si="435"/>
        <v>0.1678</v>
      </c>
      <c r="DN151" s="328">
        <f t="shared" si="435"/>
        <v>0.1502</v>
      </c>
      <c r="DO151" s="339">
        <f>SUM(DO136, -DO143,)</f>
        <v>0</v>
      </c>
      <c r="DP151" s="109">
        <f t="shared" ref="DP151:DZ151" si="436">SUM(DP136, -DP143)</f>
        <v>0.17080000000000001</v>
      </c>
      <c r="DQ151" s="169">
        <f t="shared" si="436"/>
        <v>0.19900000000000001</v>
      </c>
      <c r="DR151" s="147">
        <f t="shared" si="436"/>
        <v>0.2175</v>
      </c>
      <c r="DS151" s="109">
        <f t="shared" si="436"/>
        <v>0.25130000000000002</v>
      </c>
      <c r="DT151" s="169">
        <f t="shared" si="436"/>
        <v>0.25900000000000001</v>
      </c>
      <c r="DU151" s="147">
        <f t="shared" si="436"/>
        <v>0.25219999999999998</v>
      </c>
      <c r="DV151" s="109">
        <f t="shared" si="436"/>
        <v>0.30459999999999998</v>
      </c>
      <c r="DW151" s="169">
        <f t="shared" si="436"/>
        <v>0.32619999999999999</v>
      </c>
      <c r="DX151" s="109">
        <f t="shared" si="436"/>
        <v>0.29630000000000001</v>
      </c>
      <c r="DY151" s="109">
        <f t="shared" si="436"/>
        <v>0.30780000000000002</v>
      </c>
      <c r="DZ151" s="109">
        <f t="shared" si="436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37">SUM(EC136, -EC143)</f>
        <v>0</v>
      </c>
      <c r="ED151" s="6">
        <f t="shared" si="437"/>
        <v>0</v>
      </c>
      <c r="EE151" s="6">
        <f t="shared" si="437"/>
        <v>0</v>
      </c>
      <c r="EF151" s="6">
        <f t="shared" si="437"/>
        <v>0</v>
      </c>
      <c r="EG151" s="6">
        <f t="shared" si="437"/>
        <v>0</v>
      </c>
      <c r="EH151" s="6">
        <f t="shared" si="437"/>
        <v>0</v>
      </c>
      <c r="EI151" s="6">
        <f t="shared" si="437"/>
        <v>0</v>
      </c>
      <c r="EK151" s="140">
        <f t="shared" ref="EK151:EX151" si="438">SUM(EK136, -EK143)</f>
        <v>5.45E-2</v>
      </c>
      <c r="EL151" s="201">
        <f t="shared" si="438"/>
        <v>6.4100000000000004E-2</v>
      </c>
      <c r="EM151" s="173">
        <f t="shared" si="438"/>
        <v>7.7100000000000002E-2</v>
      </c>
      <c r="EN151" s="138">
        <f t="shared" si="438"/>
        <v>7.7899999999999997E-2</v>
      </c>
      <c r="EO151" s="114">
        <f t="shared" si="438"/>
        <v>8.8499999999999995E-2</v>
      </c>
      <c r="EP151" s="170">
        <f t="shared" si="438"/>
        <v>0.10680000000000001</v>
      </c>
      <c r="EQ151" s="140">
        <f t="shared" si="438"/>
        <v>0.1021</v>
      </c>
      <c r="ER151" s="114">
        <f t="shared" si="438"/>
        <v>0.10980000000000001</v>
      </c>
      <c r="ES151" s="173">
        <f t="shared" si="438"/>
        <v>0.114</v>
      </c>
      <c r="ET151" s="140">
        <f t="shared" si="438"/>
        <v>0.1217</v>
      </c>
      <c r="EU151" s="114">
        <f t="shared" si="438"/>
        <v>0.13589999999999999</v>
      </c>
      <c r="EV151" s="173">
        <f t="shared" si="438"/>
        <v>0.16689999999999999</v>
      </c>
      <c r="EW151" s="140">
        <f t="shared" si="438"/>
        <v>0.1653</v>
      </c>
      <c r="EX151" s="114">
        <f t="shared" si="438"/>
        <v>0.15570000000000001</v>
      </c>
      <c r="EY151" s="173">
        <f t="shared" ref="EY151:FQ151" si="439">SUM(EY136, -EY143)</f>
        <v>0.17480000000000001</v>
      </c>
      <c r="EZ151" s="140">
        <f t="shared" si="439"/>
        <v>0.19219999999999998</v>
      </c>
      <c r="FA151" s="114">
        <f t="shared" si="439"/>
        <v>0.18240000000000001</v>
      </c>
      <c r="FB151" s="170">
        <f t="shared" si="439"/>
        <v>0.16189999999999999</v>
      </c>
      <c r="FC151" s="138">
        <f t="shared" si="439"/>
        <v>0.1686</v>
      </c>
      <c r="FD151" s="110">
        <f t="shared" si="439"/>
        <v>0.1686</v>
      </c>
      <c r="FE151" s="170">
        <f t="shared" si="439"/>
        <v>0.18159999999999998</v>
      </c>
      <c r="FF151" s="138">
        <f t="shared" si="439"/>
        <v>0.19919999999999999</v>
      </c>
      <c r="FG151" s="110">
        <f t="shared" si="439"/>
        <v>0.20219999999999999</v>
      </c>
      <c r="FH151" s="170">
        <f t="shared" si="439"/>
        <v>0.1968</v>
      </c>
      <c r="FI151" s="138">
        <f t="shared" si="439"/>
        <v>0.1757</v>
      </c>
      <c r="FJ151" s="110">
        <f t="shared" si="439"/>
        <v>0.17130000000000001</v>
      </c>
      <c r="FK151" s="170">
        <f t="shared" si="439"/>
        <v>0.16020000000000001</v>
      </c>
      <c r="FL151" s="138">
        <f t="shared" si="439"/>
        <v>0.1429</v>
      </c>
      <c r="FM151" s="110">
        <f t="shared" si="439"/>
        <v>0.1331</v>
      </c>
      <c r="FN151" s="170">
        <f t="shared" si="439"/>
        <v>0.13850000000000001</v>
      </c>
      <c r="FO151" s="138">
        <f t="shared" si="439"/>
        <v>0.14879999999999999</v>
      </c>
      <c r="FP151" s="110">
        <f t="shared" si="439"/>
        <v>0.1552</v>
      </c>
      <c r="FQ151" s="170">
        <f t="shared" si="439"/>
        <v>0.1757</v>
      </c>
      <c r="FR151" s="138">
        <f t="shared" ref="FR151:GL151" si="440">SUM(FR136, -FR143)</f>
        <v>0.19019999999999998</v>
      </c>
      <c r="FS151" s="110">
        <f t="shared" si="440"/>
        <v>0.19350000000000001</v>
      </c>
      <c r="FT151" s="170">
        <f t="shared" si="440"/>
        <v>0.18380000000000002</v>
      </c>
      <c r="FU151" s="138">
        <f t="shared" si="440"/>
        <v>0.1928</v>
      </c>
      <c r="FV151" s="110">
        <f t="shared" si="440"/>
        <v>0.17780000000000001</v>
      </c>
      <c r="FW151" s="170">
        <f t="shared" si="440"/>
        <v>0.17929999999999999</v>
      </c>
      <c r="FX151" s="138">
        <f t="shared" si="440"/>
        <v>0.16489999999999999</v>
      </c>
      <c r="FY151" s="110">
        <f t="shared" si="440"/>
        <v>0.18090000000000001</v>
      </c>
      <c r="FZ151" s="170">
        <f t="shared" si="440"/>
        <v>0.2011</v>
      </c>
      <c r="GA151" s="138">
        <f t="shared" si="440"/>
        <v>0.24030000000000001</v>
      </c>
      <c r="GB151" s="110">
        <f t="shared" si="440"/>
        <v>0.23809999999999998</v>
      </c>
      <c r="GC151" s="170">
        <f t="shared" si="440"/>
        <v>0.2354</v>
      </c>
      <c r="GD151" s="138">
        <f t="shared" si="440"/>
        <v>0.25359999999999999</v>
      </c>
      <c r="GE151" s="110">
        <f t="shared" si="440"/>
        <v>0.2485</v>
      </c>
      <c r="GF151" s="170">
        <f t="shared" si="440"/>
        <v>0.27190000000000003</v>
      </c>
      <c r="GG151" s="219">
        <f t="shared" si="440"/>
        <v>0.27979999999999999</v>
      </c>
      <c r="GH151" s="87">
        <f t="shared" si="440"/>
        <v>0.28260000000000002</v>
      </c>
      <c r="GI151" s="144">
        <f t="shared" si="440"/>
        <v>0.29580000000000001</v>
      </c>
      <c r="GJ151" s="138">
        <f t="shared" si="440"/>
        <v>0.28200000000000003</v>
      </c>
      <c r="GK151" s="110">
        <f t="shared" si="440"/>
        <v>0.28659999999999997</v>
      </c>
      <c r="GL151" s="170">
        <f t="shared" si="440"/>
        <v>0.28310000000000002</v>
      </c>
      <c r="GM151" s="140">
        <f t="shared" ref="GM151:GU151" si="441">SUM(GM136, -GM143)</f>
        <v>0.19240000000000002</v>
      </c>
      <c r="GN151" s="114">
        <f t="shared" si="441"/>
        <v>0.2142</v>
      </c>
      <c r="GO151" s="173">
        <f t="shared" si="441"/>
        <v>0.2016</v>
      </c>
      <c r="GP151" s="140">
        <f t="shared" si="441"/>
        <v>0.22689999999999999</v>
      </c>
      <c r="GQ151" s="114">
        <f t="shared" si="441"/>
        <v>0.22509999999999999</v>
      </c>
      <c r="GR151" s="173">
        <f t="shared" si="441"/>
        <v>0.2082</v>
      </c>
      <c r="GS151" s="114">
        <f t="shared" si="441"/>
        <v>0.2034</v>
      </c>
      <c r="GT151" s="114">
        <f t="shared" si="441"/>
        <v>0.18430000000000002</v>
      </c>
      <c r="GU151" s="114">
        <f t="shared" si="441"/>
        <v>0.1507</v>
      </c>
      <c r="GV151" s="6">
        <f t="shared" ref="GV151:HA151" si="442">SUM(GV136, -GV143)</f>
        <v>0</v>
      </c>
      <c r="GW151" s="6">
        <f t="shared" si="442"/>
        <v>0</v>
      </c>
      <c r="GX151" s="6">
        <f t="shared" si="442"/>
        <v>0</v>
      </c>
      <c r="GY151" s="6">
        <f t="shared" si="442"/>
        <v>0</v>
      </c>
      <c r="GZ151" s="6">
        <f t="shared" si="442"/>
        <v>0</v>
      </c>
      <c r="HA151" s="6">
        <f t="shared" si="442"/>
        <v>0</v>
      </c>
      <c r="HC151" s="138">
        <f t="shared" ref="HC151:HL151" si="443">SUM(HC136, -HC143)</f>
        <v>5.5800000000000002E-2</v>
      </c>
      <c r="HD151" s="109">
        <f t="shared" si="443"/>
        <v>5.3699999999999998E-2</v>
      </c>
      <c r="HE151" s="169">
        <f t="shared" si="443"/>
        <v>8.9900000000000008E-2</v>
      </c>
      <c r="HF151" s="147">
        <f t="shared" si="443"/>
        <v>5.7500000000000002E-2</v>
      </c>
      <c r="HG151" s="114">
        <f t="shared" si="443"/>
        <v>5.79E-2</v>
      </c>
      <c r="HH151" s="172">
        <f t="shared" si="443"/>
        <v>0.1273</v>
      </c>
      <c r="HI151" s="147">
        <f t="shared" si="443"/>
        <v>0.14380000000000001</v>
      </c>
      <c r="HJ151" s="109">
        <f t="shared" si="443"/>
        <v>0.13919999999999999</v>
      </c>
      <c r="HK151" s="169">
        <f t="shared" si="443"/>
        <v>0.13419999999999999</v>
      </c>
      <c r="HL151" s="147">
        <f t="shared" si="443"/>
        <v>0.14560000000000001</v>
      </c>
      <c r="HM151" s="109">
        <f>SUM(HM136, -HM143)</f>
        <v>0.1188</v>
      </c>
      <c r="HN151" s="172">
        <f t="shared" ref="HN151:IF151" si="444">SUM(HN136, -HN143)</f>
        <v>9.69E-2</v>
      </c>
      <c r="HO151" s="147">
        <f t="shared" si="444"/>
        <v>0.113</v>
      </c>
      <c r="HP151" s="112">
        <f t="shared" si="444"/>
        <v>0.11169999999999999</v>
      </c>
      <c r="HQ151" s="173">
        <f t="shared" si="444"/>
        <v>0.1047</v>
      </c>
      <c r="HR151" s="142">
        <f t="shared" si="444"/>
        <v>0.11</v>
      </c>
      <c r="HS151" s="114">
        <f t="shared" si="444"/>
        <v>0.11100000000000002</v>
      </c>
      <c r="HT151" s="173">
        <f t="shared" si="444"/>
        <v>0.1182</v>
      </c>
      <c r="HU151" s="140">
        <f t="shared" si="444"/>
        <v>0.1275</v>
      </c>
      <c r="HV151" s="114">
        <f t="shared" si="444"/>
        <v>0.13450000000000001</v>
      </c>
      <c r="HW151" s="173">
        <f t="shared" si="444"/>
        <v>0.11499999999999999</v>
      </c>
      <c r="HX151" s="140">
        <f t="shared" si="444"/>
        <v>0.1303</v>
      </c>
      <c r="HY151" s="114">
        <f t="shared" si="444"/>
        <v>0.1305</v>
      </c>
      <c r="HZ151" s="170">
        <f t="shared" si="444"/>
        <v>0.16039999999999999</v>
      </c>
      <c r="IA151" s="138">
        <f t="shared" si="444"/>
        <v>0.1454</v>
      </c>
      <c r="IB151" s="110">
        <f t="shared" si="444"/>
        <v>0.14479999999999998</v>
      </c>
      <c r="IC151" s="173">
        <f t="shared" si="444"/>
        <v>0.1348</v>
      </c>
      <c r="ID151" s="217">
        <f t="shared" si="444"/>
        <v>0.15210000000000001</v>
      </c>
      <c r="IE151" s="87">
        <f t="shared" si="444"/>
        <v>0.1807</v>
      </c>
      <c r="IF151" s="170">
        <f t="shared" si="444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45">SUM(IJ136, -IJ143)</f>
        <v>0.16159999999999999</v>
      </c>
      <c r="IK151" s="87">
        <f t="shared" si="445"/>
        <v>0.17680000000000001</v>
      </c>
      <c r="IL151" s="144">
        <f t="shared" si="445"/>
        <v>0.21</v>
      </c>
      <c r="IM151" s="138">
        <f t="shared" si="445"/>
        <v>0.2316</v>
      </c>
      <c r="IN151" s="110">
        <f t="shared" si="445"/>
        <v>0.24030000000000001</v>
      </c>
      <c r="IO151" s="170">
        <f t="shared" si="445"/>
        <v>0.23780000000000001</v>
      </c>
      <c r="IP151" s="138">
        <f t="shared" si="445"/>
        <v>0.23810000000000001</v>
      </c>
      <c r="IQ151" s="110">
        <f t="shared" si="445"/>
        <v>0.22220000000000001</v>
      </c>
      <c r="IR151" s="170">
        <f t="shared" si="445"/>
        <v>0.2455</v>
      </c>
      <c r="IS151" s="219">
        <f t="shared" si="445"/>
        <v>0.23880000000000001</v>
      </c>
      <c r="IT151" s="87">
        <f t="shared" si="445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46">SUM(IX136, -IX143)</f>
        <v>0.23299999999999998</v>
      </c>
      <c r="IY151" s="160">
        <f t="shared" si="446"/>
        <v>0.23699999999999999</v>
      </c>
      <c r="IZ151" s="201">
        <f t="shared" si="446"/>
        <v>0.26469999999999999</v>
      </c>
      <c r="JA151" s="181">
        <f t="shared" si="446"/>
        <v>0.249</v>
      </c>
      <c r="JB151" s="140">
        <f t="shared" si="446"/>
        <v>0.24829999999999999</v>
      </c>
      <c r="JC151" s="114">
        <f t="shared" si="446"/>
        <v>0.25259999999999999</v>
      </c>
      <c r="JD151" s="173">
        <f t="shared" si="446"/>
        <v>0.27129999999999999</v>
      </c>
      <c r="JE151" s="140">
        <f t="shared" si="446"/>
        <v>0.26739999999999997</v>
      </c>
      <c r="JF151" s="114">
        <f t="shared" si="446"/>
        <v>0.2762</v>
      </c>
      <c r="JG151" s="173">
        <f>SUM(JG136, -JG143)</f>
        <v>0.22939999999999999</v>
      </c>
      <c r="JH151" s="142">
        <f t="shared" ref="JH151:JP151" si="447">SUM(JH136, -JH143)</f>
        <v>0.2215</v>
      </c>
      <c r="JI151" s="112">
        <f t="shared" si="447"/>
        <v>0.2329</v>
      </c>
      <c r="JJ151" s="172">
        <f t="shared" si="447"/>
        <v>0.21510000000000001</v>
      </c>
      <c r="JK151" s="142">
        <f t="shared" si="447"/>
        <v>0.21499999999999997</v>
      </c>
      <c r="JL151" s="112">
        <f t="shared" si="447"/>
        <v>0.2198</v>
      </c>
      <c r="JM151" s="181">
        <f t="shared" si="447"/>
        <v>0.2258</v>
      </c>
      <c r="JN151" s="201">
        <f t="shared" si="447"/>
        <v>0.21740000000000001</v>
      </c>
      <c r="JO151" s="201">
        <f t="shared" si="447"/>
        <v>0.24459999999999998</v>
      </c>
      <c r="JP151" s="201">
        <f t="shared" si="447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48">SUM(JU136, -JU143)</f>
        <v>0.2492</v>
      </c>
      <c r="JV151" s="112">
        <f t="shared" si="448"/>
        <v>0.23910000000000001</v>
      </c>
      <c r="JW151" s="172">
        <f t="shared" si="448"/>
        <v>0.26619999999999999</v>
      </c>
      <c r="JX151" s="142">
        <f t="shared" si="448"/>
        <v>0.26579999999999998</v>
      </c>
      <c r="JY151" s="112">
        <f t="shared" si="448"/>
        <v>0.25800000000000001</v>
      </c>
      <c r="JZ151" s="172">
        <f t="shared" si="448"/>
        <v>0.26350000000000001</v>
      </c>
      <c r="KA151" s="142">
        <f t="shared" si="448"/>
        <v>0.2616</v>
      </c>
      <c r="KB151" s="112">
        <f t="shared" si="448"/>
        <v>0.24869999999999998</v>
      </c>
      <c r="KC151" s="172">
        <f t="shared" si="448"/>
        <v>0.31820000000000004</v>
      </c>
      <c r="KD151" s="142">
        <f t="shared" si="448"/>
        <v>0.31489999999999996</v>
      </c>
      <c r="KE151" s="112">
        <f t="shared" si="448"/>
        <v>0.31320000000000003</v>
      </c>
      <c r="KF151" s="172">
        <f t="shared" si="448"/>
        <v>0.32169999999999999</v>
      </c>
      <c r="KG151" s="142">
        <f t="shared" si="448"/>
        <v>0.33140000000000003</v>
      </c>
      <c r="KH151" s="112">
        <f t="shared" si="448"/>
        <v>0.31969999999999998</v>
      </c>
      <c r="KI151" s="172">
        <f t="shared" si="448"/>
        <v>0.31809999999999999</v>
      </c>
      <c r="KJ151" s="142">
        <f t="shared" si="448"/>
        <v>0.3231</v>
      </c>
      <c r="KK151" s="114">
        <f t="shared" si="448"/>
        <v>0.30790000000000001</v>
      </c>
      <c r="KL151" s="173">
        <f t="shared" si="448"/>
        <v>0.31289999999999996</v>
      </c>
      <c r="KM151" s="140">
        <f t="shared" si="448"/>
        <v>0.31889999999999996</v>
      </c>
      <c r="KN151" s="201">
        <f t="shared" si="448"/>
        <v>0.31490000000000001</v>
      </c>
      <c r="KO151" s="173">
        <f t="shared" si="448"/>
        <v>0.31480000000000002</v>
      </c>
      <c r="KP151" s="140">
        <f t="shared" si="448"/>
        <v>0.31969999999999998</v>
      </c>
      <c r="KQ151" s="114">
        <f t="shared" si="448"/>
        <v>0.32219999999999999</v>
      </c>
      <c r="KR151" s="173">
        <f t="shared" si="448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49">SUM(KU136, -KU143)</f>
        <v>0.36030000000000001</v>
      </c>
      <c r="KV151" s="140">
        <f t="shared" si="449"/>
        <v>0.34489999999999998</v>
      </c>
      <c r="KW151" s="114">
        <f t="shared" si="449"/>
        <v>0.34379999999999999</v>
      </c>
      <c r="KX151" s="173">
        <f t="shared" si="449"/>
        <v>0.32969999999999999</v>
      </c>
      <c r="KY151" s="140">
        <f t="shared" si="449"/>
        <v>0.34139999999999998</v>
      </c>
      <c r="KZ151" s="201">
        <f t="shared" si="449"/>
        <v>0.37540000000000001</v>
      </c>
      <c r="LA151" s="181">
        <f t="shared" si="449"/>
        <v>0.3488</v>
      </c>
      <c r="LB151" s="160">
        <f t="shared" si="449"/>
        <v>0.36660000000000004</v>
      </c>
      <c r="LC151" s="201">
        <f t="shared" si="449"/>
        <v>0.33279999999999998</v>
      </c>
      <c r="LD151" s="181">
        <f t="shared" si="449"/>
        <v>0.36270000000000002</v>
      </c>
      <c r="LE151" s="160">
        <f t="shared" si="449"/>
        <v>0.37319999999999998</v>
      </c>
      <c r="LF151" s="201">
        <f t="shared" si="449"/>
        <v>0.3906</v>
      </c>
      <c r="LG151" s="181">
        <f t="shared" ref="LG151:LI151" si="450">SUM(LG136, -LG143)</f>
        <v>0.37090000000000001</v>
      </c>
      <c r="LH151" s="140">
        <f t="shared" si="450"/>
        <v>0.34060000000000001</v>
      </c>
      <c r="LI151" s="201">
        <f t="shared" si="450"/>
        <v>0.36099999999999999</v>
      </c>
      <c r="LJ151" s="173">
        <f t="shared" ref="LJ151:LU151" si="451">SUM(LJ136, -LJ143)</f>
        <v>0.35810000000000003</v>
      </c>
      <c r="LK151" s="140">
        <f t="shared" si="451"/>
        <v>0.37909999999999999</v>
      </c>
      <c r="LL151" s="114">
        <f t="shared" si="451"/>
        <v>0.38170000000000004</v>
      </c>
      <c r="LM151" s="173">
        <f t="shared" si="451"/>
        <v>0.3896</v>
      </c>
      <c r="LN151" s="140">
        <f t="shared" si="451"/>
        <v>0.39800000000000002</v>
      </c>
      <c r="LO151" s="114">
        <f t="shared" si="451"/>
        <v>0.40059999999999996</v>
      </c>
      <c r="LP151" s="173">
        <f t="shared" si="451"/>
        <v>0.39929999999999999</v>
      </c>
      <c r="LQ151" s="140">
        <f t="shared" si="451"/>
        <v>0.40050000000000002</v>
      </c>
      <c r="LR151" s="201">
        <f t="shared" si="451"/>
        <v>0.39690000000000003</v>
      </c>
      <c r="LS151" s="181">
        <f t="shared" si="451"/>
        <v>0.40229999999999999</v>
      </c>
      <c r="LT151" s="140">
        <f t="shared" si="451"/>
        <v>0.39690000000000003</v>
      </c>
      <c r="LU151" s="114">
        <f t="shared" si="451"/>
        <v>0.37570000000000003</v>
      </c>
      <c r="LV151" s="181">
        <f t="shared" ref="LV151:MK151" si="452">SUM(LV136, -LV143)</f>
        <v>0.3851</v>
      </c>
      <c r="LW151" s="140">
        <f t="shared" si="452"/>
        <v>0.3715</v>
      </c>
      <c r="LX151" s="201">
        <f t="shared" si="452"/>
        <v>0.377</v>
      </c>
      <c r="LY151" s="181">
        <f t="shared" ref="LY151" si="453">SUM(LY136, -LY143)</f>
        <v>0.37629999999999997</v>
      </c>
      <c r="LZ151" s="160">
        <f t="shared" ref="LZ151" si="454">SUM(LZ136, -LZ143)</f>
        <v>0.35980000000000001</v>
      </c>
      <c r="MA151" s="201">
        <f t="shared" ref="MA151" si="455">SUM(MA136, -MA143)</f>
        <v>0.374</v>
      </c>
      <c r="MB151" s="181">
        <f t="shared" ref="MB151:MC151" si="456">SUM(MB136, -MB143)</f>
        <v>0.3871</v>
      </c>
      <c r="MC151" s="160">
        <f t="shared" ref="MC151:MD151" si="457">SUM(MC136, -MC143)</f>
        <v>0.40090000000000003</v>
      </c>
      <c r="MD151" s="201">
        <f t="shared" ref="MD151:ME151" si="458">SUM(MD136, -MD143)</f>
        <v>0.4148</v>
      </c>
      <c r="ME151" s="181">
        <f t="shared" ref="ME151:MF151" si="459">SUM(ME136, -ME143)</f>
        <v>0.40579999999999999</v>
      </c>
      <c r="MF151" s="160">
        <f t="shared" si="459"/>
        <v>0.3755</v>
      </c>
      <c r="MG151" s="201">
        <f t="shared" ref="MG151:MH151" si="460">SUM(MG136, -MG143)</f>
        <v>0.39190000000000003</v>
      </c>
      <c r="MH151" s="181">
        <f t="shared" ref="MH151:MI151" si="461">SUM(MH136, -MH143)</f>
        <v>0.40670000000000001</v>
      </c>
      <c r="MI151" s="201">
        <f t="shared" ref="MI151:MJ151" si="462">SUM(MI136, -MI143)</f>
        <v>0.45599999999999996</v>
      </c>
      <c r="MJ151" s="201">
        <f t="shared" ref="MJ151:MK151" si="463">SUM(MJ136, -MJ143)</f>
        <v>0.47660000000000002</v>
      </c>
      <c r="MK151" s="201">
        <f t="shared" si="463"/>
        <v>0.46389999999999998</v>
      </c>
      <c r="MM151" s="201">
        <f t="shared" ref="MM151:MN151" si="464">SUM(MM136, -MM143)</f>
        <v>0.44900000000000001</v>
      </c>
      <c r="MN151" s="201">
        <f t="shared" ref="MN151:MO151" si="465">SUM(MN136, -MN143)</f>
        <v>0.42159999999999997</v>
      </c>
      <c r="MO151" s="201">
        <f t="shared" ref="MO151" si="466">SUM(MO136, -MO143)</f>
        <v>0.40439999999999998</v>
      </c>
      <c r="MP151" s="6">
        <f t="shared" ref="MM151:OX151" si="467">SUM(MP136, -MP143)</f>
        <v>0</v>
      </c>
      <c r="MQ151" s="6">
        <f t="shared" si="467"/>
        <v>0</v>
      </c>
      <c r="MR151" s="6">
        <f t="shared" si="467"/>
        <v>0</v>
      </c>
      <c r="MS151" s="6">
        <f t="shared" si="467"/>
        <v>0</v>
      </c>
      <c r="MT151" s="6">
        <f t="shared" si="467"/>
        <v>0</v>
      </c>
      <c r="MU151" s="6">
        <f t="shared" si="467"/>
        <v>0</v>
      </c>
      <c r="MV151" s="6">
        <f t="shared" si="467"/>
        <v>0</v>
      </c>
      <c r="MW151" s="6">
        <f t="shared" si="467"/>
        <v>0</v>
      </c>
      <c r="MX151" s="6">
        <f t="shared" si="467"/>
        <v>0</v>
      </c>
      <c r="MY151" s="6">
        <f t="shared" si="467"/>
        <v>0</v>
      </c>
      <c r="MZ151" s="6">
        <f t="shared" si="467"/>
        <v>0</v>
      </c>
      <c r="NA151" s="6">
        <f t="shared" si="467"/>
        <v>0</v>
      </c>
      <c r="NB151" s="6">
        <f t="shared" si="467"/>
        <v>0</v>
      </c>
      <c r="NC151" s="6">
        <f t="shared" si="467"/>
        <v>0</v>
      </c>
      <c r="ND151" s="6">
        <f t="shared" si="467"/>
        <v>0</v>
      </c>
      <c r="NE151" s="6">
        <f t="shared" si="467"/>
        <v>0</v>
      </c>
      <c r="NF151" s="6">
        <f t="shared" si="467"/>
        <v>0</v>
      </c>
      <c r="NG151" s="6">
        <f t="shared" si="467"/>
        <v>0</v>
      </c>
      <c r="NH151" s="6">
        <f t="shared" si="467"/>
        <v>0</v>
      </c>
      <c r="NI151" s="6">
        <f t="shared" si="467"/>
        <v>0</v>
      </c>
      <c r="NJ151" s="6">
        <f t="shared" si="467"/>
        <v>0</v>
      </c>
      <c r="NK151" s="6">
        <f t="shared" si="467"/>
        <v>0</v>
      </c>
      <c r="NL151" s="6">
        <f t="shared" si="467"/>
        <v>0</v>
      </c>
      <c r="NM151" s="6">
        <f t="shared" si="467"/>
        <v>0</v>
      </c>
      <c r="NN151" s="6">
        <f t="shared" si="467"/>
        <v>0</v>
      </c>
      <c r="NO151" s="6">
        <f t="shared" si="467"/>
        <v>0</v>
      </c>
      <c r="NP151" s="6">
        <f t="shared" si="467"/>
        <v>0</v>
      </c>
      <c r="NQ151" s="6">
        <f t="shared" si="467"/>
        <v>0</v>
      </c>
      <c r="NR151" s="6">
        <f t="shared" si="467"/>
        <v>0</v>
      </c>
      <c r="NS151" s="6">
        <f t="shared" si="467"/>
        <v>0</v>
      </c>
      <c r="NT151" s="6">
        <f t="shared" si="467"/>
        <v>0</v>
      </c>
      <c r="NU151" s="6">
        <f t="shared" si="467"/>
        <v>0</v>
      </c>
      <c r="NV151" s="6">
        <f t="shared" si="467"/>
        <v>0</v>
      </c>
      <c r="NW151" s="6">
        <f t="shared" si="467"/>
        <v>0</v>
      </c>
      <c r="NX151" s="6">
        <f t="shared" si="467"/>
        <v>0</v>
      </c>
      <c r="NY151" s="6">
        <f t="shared" si="467"/>
        <v>0</v>
      </c>
      <c r="NZ151" s="6">
        <f t="shared" si="467"/>
        <v>0</v>
      </c>
      <c r="OA151" s="6">
        <f t="shared" si="467"/>
        <v>0</v>
      </c>
      <c r="OB151" s="6">
        <f t="shared" si="467"/>
        <v>0</v>
      </c>
      <c r="OC151" s="6">
        <f t="shared" si="467"/>
        <v>0</v>
      </c>
      <c r="OD151" s="6">
        <f t="shared" si="467"/>
        <v>0</v>
      </c>
      <c r="OE151" s="6">
        <f t="shared" si="467"/>
        <v>0</v>
      </c>
      <c r="OF151" s="6">
        <f t="shared" si="467"/>
        <v>0</v>
      </c>
      <c r="OG151" s="6">
        <f t="shared" si="467"/>
        <v>0</v>
      </c>
      <c r="OH151" s="6">
        <f t="shared" si="467"/>
        <v>0</v>
      </c>
      <c r="OI151" s="6">
        <f t="shared" si="467"/>
        <v>0</v>
      </c>
      <c r="OJ151" s="6">
        <f t="shared" si="467"/>
        <v>0</v>
      </c>
      <c r="OK151" s="6">
        <f t="shared" si="467"/>
        <v>0</v>
      </c>
      <c r="OL151" s="6">
        <f t="shared" si="467"/>
        <v>0</v>
      </c>
      <c r="OM151" s="6">
        <f t="shared" si="467"/>
        <v>0</v>
      </c>
      <c r="ON151" s="6">
        <f t="shared" si="467"/>
        <v>0</v>
      </c>
      <c r="OO151" s="6">
        <f t="shared" si="467"/>
        <v>0</v>
      </c>
      <c r="OP151" s="6">
        <f t="shared" si="467"/>
        <v>0</v>
      </c>
      <c r="OQ151" s="6">
        <f t="shared" si="467"/>
        <v>0</v>
      </c>
      <c r="OR151" s="6">
        <f t="shared" si="467"/>
        <v>0</v>
      </c>
      <c r="OS151" s="6">
        <f t="shared" si="467"/>
        <v>0</v>
      </c>
      <c r="OT151" s="6">
        <f t="shared" si="467"/>
        <v>0</v>
      </c>
      <c r="OU151" s="6">
        <f t="shared" si="467"/>
        <v>0</v>
      </c>
      <c r="OV151" s="6">
        <f t="shared" si="467"/>
        <v>0</v>
      </c>
      <c r="OW151" s="6">
        <f t="shared" si="467"/>
        <v>0</v>
      </c>
      <c r="OX151" s="6">
        <f t="shared" si="467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468">SUM(PE136, -PE143)</f>
        <v>0</v>
      </c>
      <c r="PF151" s="6">
        <f t="shared" si="468"/>
        <v>0</v>
      </c>
      <c r="PG151" s="6">
        <f t="shared" si="468"/>
        <v>0</v>
      </c>
      <c r="PH151" s="6">
        <f t="shared" si="468"/>
        <v>0</v>
      </c>
      <c r="PI151" s="6">
        <f t="shared" si="468"/>
        <v>0</v>
      </c>
      <c r="PJ151" s="6">
        <f t="shared" si="468"/>
        <v>0</v>
      </c>
      <c r="PK151" s="6">
        <f t="shared" si="468"/>
        <v>0</v>
      </c>
      <c r="PL151" s="6">
        <f t="shared" si="468"/>
        <v>0</v>
      </c>
      <c r="PM151" s="6">
        <f t="shared" si="468"/>
        <v>0</v>
      </c>
      <c r="PN151" s="6">
        <f t="shared" si="468"/>
        <v>0</v>
      </c>
      <c r="PO151" s="6">
        <f t="shared" si="468"/>
        <v>0</v>
      </c>
      <c r="PP151" s="6">
        <f t="shared" si="468"/>
        <v>0</v>
      </c>
      <c r="PQ151" s="6">
        <f t="shared" si="468"/>
        <v>0</v>
      </c>
      <c r="PR151" s="6">
        <f t="shared" si="468"/>
        <v>0</v>
      </c>
      <c r="PS151" s="6">
        <f t="shared" si="468"/>
        <v>0</v>
      </c>
      <c r="PT151" s="6">
        <f t="shared" si="468"/>
        <v>0</v>
      </c>
      <c r="PU151" s="6">
        <f t="shared" si="468"/>
        <v>0</v>
      </c>
      <c r="PV151" s="6">
        <f t="shared" si="468"/>
        <v>0</v>
      </c>
      <c r="PW151" s="6">
        <f t="shared" si="468"/>
        <v>0</v>
      </c>
      <c r="PX151" s="6">
        <f t="shared" si="468"/>
        <v>0</v>
      </c>
      <c r="PY151" s="6">
        <f t="shared" si="468"/>
        <v>0</v>
      </c>
      <c r="PZ151" s="6">
        <f t="shared" si="468"/>
        <v>0</v>
      </c>
      <c r="QA151" s="6">
        <f t="shared" si="468"/>
        <v>0</v>
      </c>
      <c r="QB151" s="6">
        <f t="shared" si="468"/>
        <v>0</v>
      </c>
      <c r="QC151" s="6">
        <f t="shared" si="468"/>
        <v>0</v>
      </c>
      <c r="QD151" s="6">
        <f t="shared" si="468"/>
        <v>0</v>
      </c>
      <c r="QE151" s="6">
        <f t="shared" si="468"/>
        <v>0</v>
      </c>
      <c r="QF151" s="6">
        <f t="shared" si="468"/>
        <v>0</v>
      </c>
      <c r="QG151" s="6">
        <f t="shared" si="468"/>
        <v>0</v>
      </c>
      <c r="QH151" s="6">
        <f t="shared" si="468"/>
        <v>0</v>
      </c>
      <c r="QI151" s="6">
        <f t="shared" si="468"/>
        <v>0</v>
      </c>
      <c r="QJ151" s="6">
        <f t="shared" si="468"/>
        <v>0</v>
      </c>
      <c r="QK151" s="6">
        <f t="shared" si="468"/>
        <v>0</v>
      </c>
      <c r="QL151" s="6">
        <f t="shared" si="468"/>
        <v>0</v>
      </c>
      <c r="QM151" s="6">
        <f t="shared" si="468"/>
        <v>0</v>
      </c>
      <c r="QN151" s="6">
        <f t="shared" si="468"/>
        <v>0</v>
      </c>
      <c r="QO151" s="6">
        <f t="shared" si="468"/>
        <v>0</v>
      </c>
      <c r="QP151" s="6">
        <f t="shared" si="468"/>
        <v>0</v>
      </c>
      <c r="QQ151" s="6">
        <f t="shared" si="468"/>
        <v>0</v>
      </c>
      <c r="QR151" s="6">
        <f t="shared" si="468"/>
        <v>0</v>
      </c>
      <c r="QS151" s="6">
        <f t="shared" si="468"/>
        <v>0</v>
      </c>
      <c r="QT151" s="6">
        <f t="shared" si="468"/>
        <v>0</v>
      </c>
      <c r="QU151" s="6">
        <f t="shared" si="468"/>
        <v>0</v>
      </c>
      <c r="QV151" s="6">
        <f t="shared" si="468"/>
        <v>0</v>
      </c>
      <c r="QW151" s="6">
        <f t="shared" si="468"/>
        <v>0</v>
      </c>
      <c r="QX151" s="6">
        <f t="shared" si="468"/>
        <v>0</v>
      </c>
      <c r="QY151" s="6">
        <f t="shared" si="468"/>
        <v>0</v>
      </c>
      <c r="QZ151" s="6">
        <f t="shared" si="468"/>
        <v>0</v>
      </c>
      <c r="RA151" s="6">
        <f t="shared" si="468"/>
        <v>0</v>
      </c>
      <c r="RB151" s="6">
        <f t="shared" si="468"/>
        <v>0</v>
      </c>
      <c r="RC151" s="6">
        <f t="shared" si="468"/>
        <v>0</v>
      </c>
      <c r="RD151" s="6">
        <f t="shared" si="468"/>
        <v>0</v>
      </c>
      <c r="RE151" s="6">
        <f t="shared" si="468"/>
        <v>0</v>
      </c>
      <c r="RF151" s="6">
        <f t="shared" si="468"/>
        <v>0</v>
      </c>
      <c r="RG151" s="6">
        <f t="shared" si="468"/>
        <v>0</v>
      </c>
      <c r="RH151" s="6">
        <f t="shared" si="468"/>
        <v>0</v>
      </c>
      <c r="RI151" s="6">
        <f t="shared" si="468"/>
        <v>0</v>
      </c>
      <c r="RJ151" s="6">
        <f t="shared" si="468"/>
        <v>0</v>
      </c>
      <c r="RK151" s="6">
        <f t="shared" si="468"/>
        <v>0</v>
      </c>
      <c r="RL151" s="6">
        <f t="shared" si="468"/>
        <v>0</v>
      </c>
      <c r="RM151" s="6">
        <f t="shared" si="468"/>
        <v>0</v>
      </c>
      <c r="RN151" s="6">
        <f t="shared" si="468"/>
        <v>0</v>
      </c>
      <c r="RO151" s="6">
        <f t="shared" si="468"/>
        <v>0</v>
      </c>
      <c r="RP151" s="6">
        <f t="shared" si="468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16" t="s">
        <v>48</v>
      </c>
      <c r="MN152" s="116" t="s">
        <v>48</v>
      </c>
      <c r="MO152" s="116" t="s">
        <v>48</v>
      </c>
      <c r="MP152" s="58"/>
      <c r="MQ152" s="58"/>
      <c r="MR152" s="58"/>
      <c r="MS152" s="58"/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469">SUM(BS137, -BS143)</f>
        <v>3.0700000000000002E-2</v>
      </c>
      <c r="BT153" s="114">
        <f t="shared" si="469"/>
        <v>0.04</v>
      </c>
      <c r="BU153" s="266">
        <f t="shared" si="469"/>
        <v>5.1200000000000002E-2</v>
      </c>
      <c r="BV153" s="138">
        <f t="shared" si="469"/>
        <v>7.3599999999999999E-2</v>
      </c>
      <c r="BW153" s="110">
        <f t="shared" si="469"/>
        <v>7.8399999999999997E-2</v>
      </c>
      <c r="BX153" s="170">
        <f t="shared" si="469"/>
        <v>7.8899999999999998E-2</v>
      </c>
      <c r="BY153" s="219">
        <f t="shared" si="469"/>
        <v>7.8299999999999995E-2</v>
      </c>
      <c r="BZ153" s="87">
        <f t="shared" si="469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470">SUM(CD136, -CD142)</f>
        <v>0.16889999999999999</v>
      </c>
      <c r="CE153" s="140">
        <f t="shared" si="470"/>
        <v>0.192</v>
      </c>
      <c r="CF153" s="114">
        <f t="shared" si="470"/>
        <v>0.17859999999999998</v>
      </c>
      <c r="CG153" s="173">
        <f t="shared" si="470"/>
        <v>0.18529999999999999</v>
      </c>
      <c r="CH153" s="140">
        <f t="shared" si="470"/>
        <v>0.18770000000000001</v>
      </c>
      <c r="CI153" s="114">
        <f t="shared" si="470"/>
        <v>0.20629999999999998</v>
      </c>
      <c r="CJ153" s="173">
        <f t="shared" si="470"/>
        <v>0.2006</v>
      </c>
      <c r="CK153" s="140">
        <f t="shared" si="470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471">SUM(CN136, -CN142)</f>
        <v>0.20479999999999998</v>
      </c>
      <c r="CO153" s="114">
        <f t="shared" si="471"/>
        <v>0.1968</v>
      </c>
      <c r="CP153" s="173">
        <f t="shared" si="471"/>
        <v>0.1893</v>
      </c>
      <c r="CQ153" s="138">
        <f t="shared" si="471"/>
        <v>0.1474</v>
      </c>
      <c r="CR153" s="110">
        <f t="shared" si="471"/>
        <v>0.15039999999999998</v>
      </c>
      <c r="CS153" s="170">
        <f t="shared" si="471"/>
        <v>0.1711</v>
      </c>
      <c r="CT153" s="140">
        <f t="shared" si="471"/>
        <v>0.15210000000000001</v>
      </c>
      <c r="CU153" s="110">
        <f t="shared" si="471"/>
        <v>0.1754</v>
      </c>
      <c r="CV153" s="173">
        <f t="shared" si="471"/>
        <v>0.16689999999999999</v>
      </c>
      <c r="CW153" s="140">
        <f t="shared" si="471"/>
        <v>0.1678</v>
      </c>
      <c r="CX153" s="114">
        <f>SUM(CX136, -CX142)</f>
        <v>0.1532</v>
      </c>
      <c r="CY153" s="170">
        <f t="shared" ref="CY153:DD153" si="472">SUM(CY136, -CY142)</f>
        <v>0.13570000000000002</v>
      </c>
      <c r="CZ153" s="140">
        <f t="shared" si="472"/>
        <v>0.12609999999999999</v>
      </c>
      <c r="DA153" s="114">
        <f t="shared" si="472"/>
        <v>0.1173</v>
      </c>
      <c r="DB153" s="170">
        <f t="shared" si="472"/>
        <v>0.14629999999999999</v>
      </c>
      <c r="DC153" s="138">
        <f t="shared" si="472"/>
        <v>0.15229999999999999</v>
      </c>
      <c r="DD153" s="110">
        <f t="shared" si="472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473">SUM(DR136, -DR142)</f>
        <v>0.16519999999999999</v>
      </c>
      <c r="DS153" s="110">
        <f t="shared" si="473"/>
        <v>0.20350000000000001</v>
      </c>
      <c r="DT153" s="170">
        <f t="shared" si="473"/>
        <v>0.1923</v>
      </c>
      <c r="DU153" s="138">
        <f t="shared" si="473"/>
        <v>0.2001</v>
      </c>
      <c r="DV153" s="110">
        <f t="shared" si="473"/>
        <v>0.2747</v>
      </c>
      <c r="DW153" s="170">
        <f t="shared" si="473"/>
        <v>0.27759999999999996</v>
      </c>
      <c r="DX153" s="110">
        <f t="shared" si="473"/>
        <v>0.26690000000000003</v>
      </c>
      <c r="DY153" s="110">
        <f t="shared" si="473"/>
        <v>0.26800000000000002</v>
      </c>
      <c r="DZ153" s="110">
        <f t="shared" si="473"/>
        <v>0.29530000000000001</v>
      </c>
      <c r="EA153" s="6">
        <f t="shared" si="473"/>
        <v>0</v>
      </c>
      <c r="EB153" s="6">
        <f t="shared" si="473"/>
        <v>0</v>
      </c>
      <c r="EC153" s="6">
        <f t="shared" si="473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474">SUM(EK137, -EK143)</f>
        <v>4.36E-2</v>
      </c>
      <c r="EL153" s="110">
        <f t="shared" si="474"/>
        <v>5.7700000000000001E-2</v>
      </c>
      <c r="EM153" s="173">
        <f t="shared" si="474"/>
        <v>7.2899999999999993E-2</v>
      </c>
      <c r="EN153" s="140">
        <f t="shared" si="474"/>
        <v>7.4400000000000008E-2</v>
      </c>
      <c r="EO153" s="110">
        <f t="shared" si="474"/>
        <v>8.5499999999999993E-2</v>
      </c>
      <c r="EP153" s="173">
        <f t="shared" si="474"/>
        <v>8.4000000000000005E-2</v>
      </c>
      <c r="EQ153" s="138">
        <f t="shared" si="474"/>
        <v>9.01E-2</v>
      </c>
      <c r="ER153" s="110">
        <f t="shared" si="474"/>
        <v>9.9900000000000003E-2</v>
      </c>
      <c r="ES153" s="170">
        <f t="shared" si="474"/>
        <v>0.112</v>
      </c>
      <c r="ET153" s="138">
        <f t="shared" si="474"/>
        <v>9.5000000000000001E-2</v>
      </c>
      <c r="EU153" s="110">
        <f t="shared" si="474"/>
        <v>0.1108</v>
      </c>
      <c r="EV153" s="173">
        <f t="shared" si="474"/>
        <v>0.13300000000000001</v>
      </c>
      <c r="EW153" s="138">
        <f t="shared" si="474"/>
        <v>0.14560000000000001</v>
      </c>
      <c r="EX153" s="110">
        <f t="shared" si="474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475">SUM(FP137, -FP143)</f>
        <v>0.1177</v>
      </c>
      <c r="FQ153" s="172">
        <f t="shared" si="475"/>
        <v>0.1452</v>
      </c>
      <c r="FR153" s="140">
        <f t="shared" si="475"/>
        <v>0.1351</v>
      </c>
      <c r="FS153" s="114">
        <f t="shared" si="475"/>
        <v>0.13109999999999999</v>
      </c>
      <c r="FT153" s="173">
        <f t="shared" si="475"/>
        <v>0.13150000000000001</v>
      </c>
      <c r="FU153" s="142">
        <f t="shared" si="475"/>
        <v>0.1341</v>
      </c>
      <c r="FV153" s="112">
        <f t="shared" si="475"/>
        <v>0.123</v>
      </c>
      <c r="FW153" s="172">
        <f t="shared" si="475"/>
        <v>0.12479999999999999</v>
      </c>
      <c r="FX153" s="140">
        <f t="shared" si="475"/>
        <v>0.12470000000000001</v>
      </c>
      <c r="FY153" s="114">
        <f t="shared" si="475"/>
        <v>0.13250000000000001</v>
      </c>
      <c r="FZ153" s="173">
        <f t="shared" si="475"/>
        <v>0.15620000000000001</v>
      </c>
      <c r="GA153" s="140">
        <f t="shared" si="475"/>
        <v>0.16120000000000001</v>
      </c>
      <c r="GB153" s="112">
        <f>SUM(GB136, -GB142)</f>
        <v>0.19259999999999999</v>
      </c>
      <c r="GC153" s="173">
        <f t="shared" ref="GC153:GO153" si="476">SUM(GC137, -GC143)</f>
        <v>0.18639999999999998</v>
      </c>
      <c r="GD153" s="140">
        <f t="shared" si="476"/>
        <v>0.18190000000000001</v>
      </c>
      <c r="GE153" s="114">
        <f t="shared" si="476"/>
        <v>0.20810000000000001</v>
      </c>
      <c r="GF153" s="173">
        <f t="shared" si="476"/>
        <v>0.25869999999999999</v>
      </c>
      <c r="GG153" s="217">
        <f t="shared" si="476"/>
        <v>0.255</v>
      </c>
      <c r="GH153" s="15">
        <f t="shared" si="476"/>
        <v>0.24359999999999998</v>
      </c>
      <c r="GI153" s="145">
        <f t="shared" si="476"/>
        <v>0.23549999999999999</v>
      </c>
      <c r="GJ153" s="140">
        <f t="shared" si="476"/>
        <v>0.2167</v>
      </c>
      <c r="GK153" s="114">
        <f t="shared" si="476"/>
        <v>0.1986</v>
      </c>
      <c r="GL153" s="173">
        <f t="shared" si="476"/>
        <v>0.2031</v>
      </c>
      <c r="GM153" s="140">
        <f t="shared" si="476"/>
        <v>0.18079999999999999</v>
      </c>
      <c r="GN153" s="114">
        <f t="shared" si="476"/>
        <v>0.19750000000000001</v>
      </c>
      <c r="GO153" s="173">
        <f t="shared" si="476"/>
        <v>0.18080000000000002</v>
      </c>
      <c r="GP153" s="138">
        <f t="shared" ref="GP153:GU153" si="477">SUM(GP137, -GP143)</f>
        <v>0.2034</v>
      </c>
      <c r="GQ153" s="110">
        <f t="shared" si="477"/>
        <v>0.18779999999999999</v>
      </c>
      <c r="GR153" s="173">
        <f t="shared" si="477"/>
        <v>0.19190000000000002</v>
      </c>
      <c r="GS153" s="114">
        <f t="shared" si="477"/>
        <v>0.1966</v>
      </c>
      <c r="GT153" s="114">
        <f t="shared" si="477"/>
        <v>0.18130000000000002</v>
      </c>
      <c r="GU153" s="110">
        <f t="shared" si="477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478">SUM(HD136, -HD142)</f>
        <v>5.0699999999999995E-2</v>
      </c>
      <c r="HE153" s="173">
        <f t="shared" si="478"/>
        <v>8.3900000000000002E-2</v>
      </c>
      <c r="HF153" s="140">
        <f t="shared" si="478"/>
        <v>5.5100000000000003E-2</v>
      </c>
      <c r="HG153" s="114">
        <f t="shared" si="478"/>
        <v>5.5E-2</v>
      </c>
      <c r="HH153" s="169">
        <f t="shared" si="478"/>
        <v>0.10779999999999999</v>
      </c>
      <c r="HI153" s="140">
        <f t="shared" si="478"/>
        <v>0.12290000000000001</v>
      </c>
      <c r="HJ153" s="114">
        <f t="shared" si="478"/>
        <v>0.1062</v>
      </c>
      <c r="HK153" s="172">
        <f t="shared" si="478"/>
        <v>0.1167</v>
      </c>
      <c r="HL153" s="140">
        <f t="shared" si="478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479">SUM(HP137, -HP143)</f>
        <v>0.108</v>
      </c>
      <c r="HQ153" s="172">
        <f t="shared" si="479"/>
        <v>9.8599999999999993E-2</v>
      </c>
      <c r="HR153" s="140">
        <f t="shared" si="479"/>
        <v>9.9500000000000005E-2</v>
      </c>
      <c r="HS153" s="114">
        <f t="shared" si="479"/>
        <v>0.10390000000000001</v>
      </c>
      <c r="HT153" s="173">
        <f t="shared" si="479"/>
        <v>0.11219999999999999</v>
      </c>
      <c r="HU153" s="142">
        <f t="shared" si="479"/>
        <v>0.11399999999999999</v>
      </c>
      <c r="HV153" s="114">
        <f t="shared" si="479"/>
        <v>0.121</v>
      </c>
      <c r="HW153" s="173">
        <f t="shared" si="479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480">SUM(IP136, -IP142)</f>
        <v>0.21460000000000001</v>
      </c>
      <c r="IQ153" s="114">
        <f t="shared" si="480"/>
        <v>0.21910000000000002</v>
      </c>
      <c r="IR153" s="173">
        <f t="shared" si="480"/>
        <v>0.22239999999999999</v>
      </c>
      <c r="IS153" s="217">
        <f t="shared" si="480"/>
        <v>0.21479999999999999</v>
      </c>
      <c r="IT153" s="15">
        <f t="shared" si="480"/>
        <v>0.21679999999999999</v>
      </c>
      <c r="IU153" s="145">
        <f t="shared" si="480"/>
        <v>0.2157</v>
      </c>
      <c r="IV153" s="140">
        <f t="shared" si="480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481">SUM(JI137, -JI143)</f>
        <v>0.20499999999999999</v>
      </c>
      <c r="JJ153" s="181">
        <f t="shared" si="481"/>
        <v>0.19409999999999999</v>
      </c>
      <c r="JK153" s="160">
        <f t="shared" si="481"/>
        <v>0.2077</v>
      </c>
      <c r="JL153" s="201">
        <f t="shared" si="481"/>
        <v>0.20860000000000001</v>
      </c>
      <c r="JM153" s="172">
        <f t="shared" si="481"/>
        <v>0.21479999999999999</v>
      </c>
      <c r="JN153" s="112">
        <f t="shared" si="481"/>
        <v>0.21079999999999999</v>
      </c>
      <c r="JO153" s="114">
        <f t="shared" si="481"/>
        <v>0.22209999999999999</v>
      </c>
      <c r="JP153" s="114">
        <f t="shared" si="481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482">SUM(JX136, -JX142)</f>
        <v>0.24659999999999999</v>
      </c>
      <c r="JY153" s="114">
        <f t="shared" si="482"/>
        <v>0.25109999999999999</v>
      </c>
      <c r="JZ153" s="173">
        <f t="shared" si="482"/>
        <v>0.2417</v>
      </c>
      <c r="KA153" s="140">
        <f t="shared" si="482"/>
        <v>0.24980000000000002</v>
      </c>
      <c r="KB153" s="114">
        <f t="shared" si="482"/>
        <v>0.23849999999999999</v>
      </c>
      <c r="KC153" s="173">
        <f t="shared" si="482"/>
        <v>0.30549999999999999</v>
      </c>
      <c r="KD153" s="140">
        <f t="shared" si="482"/>
        <v>0.27859999999999996</v>
      </c>
      <c r="KE153" s="114">
        <f t="shared" si="482"/>
        <v>0.28010000000000002</v>
      </c>
      <c r="KF153" s="173">
        <f t="shared" si="482"/>
        <v>0.2742</v>
      </c>
      <c r="KG153" s="140">
        <f t="shared" si="482"/>
        <v>0.28659999999999997</v>
      </c>
      <c r="KH153" s="114">
        <f t="shared" ref="KH153:KR153" si="483">SUM(KH137, -KH143)</f>
        <v>0.28189999999999998</v>
      </c>
      <c r="KI153" s="173">
        <f t="shared" si="483"/>
        <v>0.27989999999999998</v>
      </c>
      <c r="KJ153" s="140">
        <f t="shared" si="483"/>
        <v>0.30569999999999997</v>
      </c>
      <c r="KK153" s="112">
        <f t="shared" si="483"/>
        <v>0.2984</v>
      </c>
      <c r="KL153" s="172">
        <f t="shared" si="483"/>
        <v>0.30930000000000002</v>
      </c>
      <c r="KM153" s="142">
        <f t="shared" si="483"/>
        <v>0.31740000000000002</v>
      </c>
      <c r="KN153" s="114">
        <f t="shared" si="483"/>
        <v>0.31240000000000001</v>
      </c>
      <c r="KO153" s="181">
        <f t="shared" si="483"/>
        <v>0.30649999999999999</v>
      </c>
      <c r="KP153" s="160">
        <f t="shared" si="483"/>
        <v>0.30270000000000002</v>
      </c>
      <c r="KQ153" s="201">
        <f t="shared" si="483"/>
        <v>0.29620000000000002</v>
      </c>
      <c r="KR153" s="172">
        <f t="shared" si="483"/>
        <v>0.28339999999999999</v>
      </c>
      <c r="KS153" s="142">
        <f>SUM(KS137, -KS143)</f>
        <v>0.31669999999999998</v>
      </c>
      <c r="KT153" s="201">
        <f t="shared" ref="KT153:LF153" si="484">SUM(KT137, -KT143)</f>
        <v>0.32419999999999999</v>
      </c>
      <c r="KU153" s="173">
        <f t="shared" si="484"/>
        <v>0.3533</v>
      </c>
      <c r="KV153" s="160">
        <f t="shared" si="484"/>
        <v>0.31909999999999999</v>
      </c>
      <c r="KW153" s="201">
        <f t="shared" si="484"/>
        <v>0.3196</v>
      </c>
      <c r="KX153" s="181">
        <f t="shared" si="484"/>
        <v>0.32919999999999999</v>
      </c>
      <c r="KY153" s="160">
        <f t="shared" si="484"/>
        <v>0.33479999999999999</v>
      </c>
      <c r="KZ153" s="114">
        <f t="shared" si="484"/>
        <v>0.34200000000000003</v>
      </c>
      <c r="LA153" s="173">
        <f t="shared" si="484"/>
        <v>0.34509999999999996</v>
      </c>
      <c r="LB153" s="140">
        <f t="shared" si="484"/>
        <v>0.35930000000000001</v>
      </c>
      <c r="LC153" s="114">
        <f t="shared" si="484"/>
        <v>0.33260000000000001</v>
      </c>
      <c r="LD153" s="173">
        <f t="shared" si="484"/>
        <v>0.35750000000000004</v>
      </c>
      <c r="LE153" s="140">
        <f t="shared" si="484"/>
        <v>0.35539999999999999</v>
      </c>
      <c r="LF153" s="114">
        <f t="shared" si="484"/>
        <v>0.35970000000000002</v>
      </c>
      <c r="LG153" s="173">
        <f t="shared" ref="LG153:LU153" si="485">SUM(LG137, -LG143)</f>
        <v>0.36940000000000001</v>
      </c>
      <c r="LH153" s="160">
        <f t="shared" si="485"/>
        <v>0.33729999999999999</v>
      </c>
      <c r="LI153" s="114">
        <f t="shared" si="485"/>
        <v>0.34870000000000001</v>
      </c>
      <c r="LJ153" s="181">
        <f t="shared" si="485"/>
        <v>0.35550000000000004</v>
      </c>
      <c r="LK153" s="140">
        <f t="shared" si="485"/>
        <v>0.37629999999999997</v>
      </c>
      <c r="LL153" s="114">
        <f t="shared" si="485"/>
        <v>0.37919999999999998</v>
      </c>
      <c r="LM153" s="173">
        <f t="shared" si="485"/>
        <v>0.37580000000000002</v>
      </c>
      <c r="LN153" s="140">
        <f t="shared" si="485"/>
        <v>0.38419999999999999</v>
      </c>
      <c r="LO153" s="114">
        <f t="shared" si="485"/>
        <v>0.37719999999999998</v>
      </c>
      <c r="LP153" s="173">
        <f t="shared" si="485"/>
        <v>0.38829999999999998</v>
      </c>
      <c r="LQ153" s="140">
        <f t="shared" si="485"/>
        <v>0.39070000000000005</v>
      </c>
      <c r="LR153" s="114">
        <f t="shared" si="485"/>
        <v>0.39290000000000003</v>
      </c>
      <c r="LS153" s="173">
        <f t="shared" si="485"/>
        <v>0.39339999999999997</v>
      </c>
      <c r="LT153" s="160">
        <f t="shared" si="485"/>
        <v>0.39610000000000001</v>
      </c>
      <c r="LU153" s="201">
        <f t="shared" si="485"/>
        <v>0.37470000000000003</v>
      </c>
      <c r="LV153" s="173">
        <f t="shared" ref="LV153:MB153" si="486">SUM(LV137, -LV143)</f>
        <v>0.37259999999999999</v>
      </c>
      <c r="LW153" s="160">
        <f t="shared" si="486"/>
        <v>0.3639</v>
      </c>
      <c r="LX153" s="114">
        <f t="shared" si="486"/>
        <v>0.37569999999999998</v>
      </c>
      <c r="LY153" s="173">
        <f t="shared" si="486"/>
        <v>0.37529999999999997</v>
      </c>
      <c r="LZ153" s="140">
        <f t="shared" si="486"/>
        <v>0.35580000000000001</v>
      </c>
      <c r="MA153" s="114">
        <f t="shared" si="486"/>
        <v>0.36919999999999997</v>
      </c>
      <c r="MB153" s="173">
        <f t="shared" si="486"/>
        <v>0.35799999999999998</v>
      </c>
      <c r="MC153" s="140">
        <f t="shared" ref="MC153:MD153" si="487">SUM(MC137, -MC143)</f>
        <v>0.36609999999999998</v>
      </c>
      <c r="MD153" s="114">
        <f t="shared" ref="MD153:ME153" si="488">SUM(MD137, -MD143)</f>
        <v>0.3821</v>
      </c>
      <c r="ME153" s="173">
        <f t="shared" ref="ME153:MF153" si="489">SUM(ME137, -ME143)</f>
        <v>0.37490000000000001</v>
      </c>
      <c r="MF153" s="140">
        <f t="shared" si="489"/>
        <v>0.36319999999999997</v>
      </c>
      <c r="MG153" s="114">
        <f t="shared" ref="MG153:MH153" si="490">SUM(MG137, -MG143)</f>
        <v>0.37669999999999998</v>
      </c>
      <c r="MH153" s="173">
        <f t="shared" ref="MH153:MI153" si="491">SUM(MH137, -MH143)</f>
        <v>0.37819999999999998</v>
      </c>
      <c r="MI153" s="114">
        <f t="shared" ref="MI153:MJ153" si="492">SUM(MI137, -MI143)</f>
        <v>0.38469999999999999</v>
      </c>
      <c r="MJ153" s="114">
        <f t="shared" ref="MJ153:MK153" si="493">SUM(MJ137, -MJ143)</f>
        <v>0.40390000000000004</v>
      </c>
      <c r="MK153" s="114">
        <f t="shared" si="493"/>
        <v>0.37330000000000002</v>
      </c>
      <c r="MM153" s="114">
        <f t="shared" ref="MM153:MN153" si="494">SUM(MM137, -MM143)</f>
        <v>0.36080000000000001</v>
      </c>
      <c r="MN153" s="114">
        <f t="shared" ref="MN153:MO153" si="495">SUM(MN137, -MN143)</f>
        <v>0.3463</v>
      </c>
      <c r="MO153" s="114">
        <f t="shared" ref="MO153" si="496">SUM(MO137, -MO143)</f>
        <v>0.34899999999999998</v>
      </c>
      <c r="MP153" s="6">
        <f>SUM(MP136, -MP142,)</f>
        <v>0</v>
      </c>
      <c r="MQ153" s="6">
        <f>SUM(MQ137, -MQ143)</f>
        <v>0</v>
      </c>
      <c r="MR153" s="6">
        <f>SUM(MR136, -MR142)</f>
        <v>0</v>
      </c>
      <c r="MS153" s="6">
        <f>SUM(MS136, -MS142,)</f>
        <v>0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13" t="s">
        <v>41</v>
      </c>
      <c r="MN154" s="108" t="s">
        <v>52</v>
      </c>
      <c r="MO154" s="108" t="s">
        <v>52</v>
      </c>
      <c r="MP154" s="58"/>
      <c r="MQ154" s="58"/>
      <c r="MR154" s="58"/>
      <c r="MS154" s="58"/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497">SUM(CD137, -CD143)</f>
        <v>0.1298</v>
      </c>
      <c r="CE155" s="140">
        <f t="shared" si="497"/>
        <v>0.1429</v>
      </c>
      <c r="CF155" s="109">
        <f t="shared" si="497"/>
        <v>0.126</v>
      </c>
      <c r="CG155" s="169">
        <f t="shared" si="497"/>
        <v>0.12959999999999999</v>
      </c>
      <c r="CH155" s="138">
        <f t="shared" si="497"/>
        <v>0.1366</v>
      </c>
      <c r="CI155" s="114">
        <f t="shared" si="497"/>
        <v>0.14180000000000001</v>
      </c>
      <c r="CJ155" s="170">
        <f t="shared" si="497"/>
        <v>0.14780000000000001</v>
      </c>
      <c r="CK155" s="138">
        <f t="shared" si="497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498">SUM(CR136, -CR141)</f>
        <v>0.11309999999999999</v>
      </c>
      <c r="CS155" s="173">
        <f t="shared" si="498"/>
        <v>0.1384</v>
      </c>
      <c r="CT155" s="140">
        <f t="shared" si="498"/>
        <v>0.1246</v>
      </c>
      <c r="CU155" s="114">
        <f t="shared" si="498"/>
        <v>0.1623</v>
      </c>
      <c r="CV155" s="170">
        <f t="shared" si="498"/>
        <v>0.13750000000000001</v>
      </c>
      <c r="CW155" s="138">
        <f t="shared" si="498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499">SUM(DT136, -DT141)</f>
        <v>0.1739</v>
      </c>
      <c r="DU155" s="140">
        <f t="shared" si="499"/>
        <v>0.17580000000000001</v>
      </c>
      <c r="DV155" s="112">
        <f t="shared" si="499"/>
        <v>0.21129999999999999</v>
      </c>
      <c r="DW155" s="173">
        <f t="shared" si="499"/>
        <v>0.22099999999999997</v>
      </c>
      <c r="DX155" s="112">
        <f t="shared" si="499"/>
        <v>0.20910000000000001</v>
      </c>
      <c r="DY155" s="112">
        <f t="shared" si="499"/>
        <v>0.21890000000000001</v>
      </c>
      <c r="DZ155" s="112">
        <f t="shared" si="499"/>
        <v>0.2334</v>
      </c>
      <c r="EA155" s="6">
        <f t="shared" si="499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00">SUM(EK138, -EK143)</f>
        <v>3.4200000000000001E-2</v>
      </c>
      <c r="EL155" s="114">
        <f t="shared" si="500"/>
        <v>5.4199999999999998E-2</v>
      </c>
      <c r="EM155" s="173">
        <f t="shared" si="500"/>
        <v>6.9499999999999992E-2</v>
      </c>
      <c r="EN155" s="142">
        <f t="shared" si="500"/>
        <v>7.0900000000000005E-2</v>
      </c>
      <c r="EO155" s="114">
        <f t="shared" si="500"/>
        <v>8.3599999999999994E-2</v>
      </c>
      <c r="EP155" s="173">
        <f t="shared" si="500"/>
        <v>8.2400000000000001E-2</v>
      </c>
      <c r="EQ155" s="140">
        <f t="shared" si="500"/>
        <v>8.5699999999999998E-2</v>
      </c>
      <c r="ER155" s="114">
        <f t="shared" si="500"/>
        <v>8.8999999999999996E-2</v>
      </c>
      <c r="ES155" s="173">
        <f t="shared" si="500"/>
        <v>0.10600000000000001</v>
      </c>
      <c r="ET155" s="140">
        <f t="shared" si="500"/>
        <v>8.6499999999999994E-2</v>
      </c>
      <c r="EU155" s="114">
        <f t="shared" si="500"/>
        <v>9.8500000000000004E-2</v>
      </c>
      <c r="EV155" s="170">
        <f t="shared" si="500"/>
        <v>0.13159999999999999</v>
      </c>
      <c r="EW155" s="140">
        <f t="shared" si="500"/>
        <v>0.13169999999999998</v>
      </c>
      <c r="EX155" s="114">
        <f t="shared" si="500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01">SUM(FQ138, -FQ143)</f>
        <v>0.1137</v>
      </c>
      <c r="FR155" s="142">
        <f t="shared" si="501"/>
        <v>0.1313</v>
      </c>
      <c r="FS155" s="112">
        <f t="shared" si="501"/>
        <v>0.12870000000000001</v>
      </c>
      <c r="FT155" s="172">
        <f t="shared" si="501"/>
        <v>0.1217</v>
      </c>
      <c r="FU155" s="140">
        <f t="shared" si="501"/>
        <v>0.12890000000000001</v>
      </c>
      <c r="FV155" s="114">
        <f t="shared" si="501"/>
        <v>0.1139</v>
      </c>
      <c r="FW155" s="173">
        <f t="shared" si="501"/>
        <v>0.1202</v>
      </c>
      <c r="FX155" s="142">
        <f t="shared" si="501"/>
        <v>0.1245</v>
      </c>
      <c r="FY155" s="114">
        <f t="shared" si="501"/>
        <v>0.1231</v>
      </c>
      <c r="FZ155" s="173">
        <f t="shared" si="501"/>
        <v>0.14250000000000002</v>
      </c>
      <c r="GA155" s="140">
        <f t="shared" si="501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02">SUM(GD138, -GD143)</f>
        <v>0.1787</v>
      </c>
      <c r="GE155" s="114">
        <f t="shared" si="502"/>
        <v>0.1827</v>
      </c>
      <c r="GF155" s="173">
        <f t="shared" si="502"/>
        <v>0.21049999999999999</v>
      </c>
      <c r="GG155" s="217">
        <f t="shared" si="502"/>
        <v>0.1946</v>
      </c>
      <c r="GH155" s="15">
        <f t="shared" si="502"/>
        <v>0.20799999999999999</v>
      </c>
      <c r="GI155" s="145">
        <f t="shared" si="502"/>
        <v>0.20019999999999999</v>
      </c>
      <c r="GJ155" s="140">
        <f t="shared" si="502"/>
        <v>0.19259999999999999</v>
      </c>
      <c r="GK155" s="114">
        <f t="shared" si="502"/>
        <v>0.19549999999999998</v>
      </c>
      <c r="GL155" s="173">
        <f t="shared" si="502"/>
        <v>0.17659999999999998</v>
      </c>
      <c r="GM155" s="138">
        <f t="shared" si="502"/>
        <v>0.17449999999999999</v>
      </c>
      <c r="GN155" s="110">
        <f t="shared" si="502"/>
        <v>0.1822</v>
      </c>
      <c r="GO155" s="170">
        <f t="shared" si="502"/>
        <v>0.1706</v>
      </c>
      <c r="GP155" s="140">
        <f t="shared" ref="GP155:GU155" si="503">SUM(GP138, -GP143)</f>
        <v>0.18459999999999999</v>
      </c>
      <c r="GQ155" s="114">
        <f t="shared" si="503"/>
        <v>0.18209999999999998</v>
      </c>
      <c r="GR155" s="173">
        <f t="shared" si="503"/>
        <v>0.1837</v>
      </c>
      <c r="GS155" s="110">
        <f t="shared" si="503"/>
        <v>0.18919999999999998</v>
      </c>
      <c r="GT155" s="110">
        <f t="shared" si="503"/>
        <v>0.17980000000000002</v>
      </c>
      <c r="GU155" s="114">
        <f t="shared" si="503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04">SUM(HG136, -HG141)</f>
        <v>5.3599999999999995E-2</v>
      </c>
      <c r="HH155" s="173">
        <f t="shared" si="504"/>
        <v>0.1002</v>
      </c>
      <c r="HI155" s="142">
        <f t="shared" si="504"/>
        <v>0.1152</v>
      </c>
      <c r="HJ155" s="112">
        <f t="shared" si="504"/>
        <v>0.1007</v>
      </c>
      <c r="HK155" s="173">
        <f t="shared" si="504"/>
        <v>0.1154</v>
      </c>
      <c r="HL155" s="142">
        <f t="shared" si="504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05">SUM(HQ138, -HQ143)</f>
        <v>8.9900000000000008E-2</v>
      </c>
      <c r="HR155" s="140">
        <f t="shared" si="505"/>
        <v>9.7500000000000003E-2</v>
      </c>
      <c r="HS155" s="112">
        <f t="shared" si="505"/>
        <v>0.10370000000000001</v>
      </c>
      <c r="HT155" s="172">
        <f t="shared" si="505"/>
        <v>0.10539999999999999</v>
      </c>
      <c r="HU155" s="140">
        <f t="shared" si="505"/>
        <v>0.1055</v>
      </c>
      <c r="HV155" s="112">
        <f t="shared" si="505"/>
        <v>0.1129</v>
      </c>
      <c r="HW155" s="172">
        <f t="shared" si="505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06">SUM(IP137, -IP143)</f>
        <v>0.2094</v>
      </c>
      <c r="IQ155" s="201">
        <f t="shared" si="506"/>
        <v>0.1918</v>
      </c>
      <c r="IR155" s="181">
        <f t="shared" si="506"/>
        <v>0.20639999999999997</v>
      </c>
      <c r="IS155" s="227">
        <f t="shared" si="506"/>
        <v>0.2102</v>
      </c>
      <c r="IT155" s="212">
        <f t="shared" si="506"/>
        <v>0.2069</v>
      </c>
      <c r="IU155" s="229">
        <f t="shared" si="506"/>
        <v>0.2087</v>
      </c>
      <c r="IV155" s="160">
        <f t="shared" si="506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07">SUM(JX137, -JX143)</f>
        <v>0.24219999999999997</v>
      </c>
      <c r="JY155" s="114">
        <f t="shared" si="507"/>
        <v>0.24280000000000002</v>
      </c>
      <c r="JZ155" s="173">
        <f t="shared" si="507"/>
        <v>0.23520000000000002</v>
      </c>
      <c r="KA155" s="140">
        <f t="shared" si="507"/>
        <v>0.22999999999999998</v>
      </c>
      <c r="KB155" s="114">
        <f t="shared" si="507"/>
        <v>0.23039999999999999</v>
      </c>
      <c r="KC155" s="173">
        <f t="shared" si="507"/>
        <v>0.2263</v>
      </c>
      <c r="KD155" s="140">
        <f t="shared" si="507"/>
        <v>0.24559999999999998</v>
      </c>
      <c r="KE155" s="114">
        <f t="shared" si="507"/>
        <v>0.26480000000000004</v>
      </c>
      <c r="KF155" s="173">
        <f t="shared" si="507"/>
        <v>0.2732</v>
      </c>
      <c r="KG155" s="140">
        <f t="shared" si="507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08">SUM(KJ138, -KJ143)</f>
        <v>0.27829999999999999</v>
      </c>
      <c r="KK155" s="201">
        <f t="shared" si="508"/>
        <v>0.2848</v>
      </c>
      <c r="KL155" s="181">
        <f t="shared" si="508"/>
        <v>0.29630000000000001</v>
      </c>
      <c r="KM155" s="160">
        <f t="shared" si="508"/>
        <v>0.31340000000000001</v>
      </c>
      <c r="KN155" s="112">
        <f t="shared" si="508"/>
        <v>0.30020000000000002</v>
      </c>
      <c r="KO155" s="172">
        <f t="shared" si="508"/>
        <v>0.2954</v>
      </c>
      <c r="KP155" s="142">
        <f t="shared" si="508"/>
        <v>0.29039999999999999</v>
      </c>
      <c r="KQ155" s="112">
        <f t="shared" si="508"/>
        <v>0.29109999999999997</v>
      </c>
      <c r="KR155" s="181">
        <f t="shared" si="508"/>
        <v>0.27979999999999999</v>
      </c>
      <c r="KS155" s="160">
        <f>SUM(KS138, -KS143)</f>
        <v>0.31580000000000003</v>
      </c>
      <c r="KT155" s="112">
        <f t="shared" ref="KT155:LF155" si="509">SUM(KT138, -KT143)</f>
        <v>0.3165</v>
      </c>
      <c r="KU155" s="173">
        <f t="shared" si="509"/>
        <v>0.29459999999999997</v>
      </c>
      <c r="KV155" s="140">
        <f t="shared" si="509"/>
        <v>0.27589999999999998</v>
      </c>
      <c r="KW155" s="112">
        <f t="shared" si="509"/>
        <v>0.27889999999999998</v>
      </c>
      <c r="KX155" s="173">
        <f t="shared" si="509"/>
        <v>0.28760000000000002</v>
      </c>
      <c r="KY155" s="140">
        <f t="shared" si="509"/>
        <v>0.30009999999999998</v>
      </c>
      <c r="KZ155" s="114">
        <f t="shared" si="509"/>
        <v>0.317</v>
      </c>
      <c r="LA155" s="173">
        <f t="shared" si="509"/>
        <v>0.30569999999999997</v>
      </c>
      <c r="LB155" s="140">
        <f t="shared" si="509"/>
        <v>0.31719999999999998</v>
      </c>
      <c r="LC155" s="114">
        <f t="shared" si="509"/>
        <v>0.29569999999999996</v>
      </c>
      <c r="LD155" s="173">
        <f t="shared" si="509"/>
        <v>0.34079999999999999</v>
      </c>
      <c r="LE155" s="140">
        <f t="shared" si="509"/>
        <v>0.3322</v>
      </c>
      <c r="LF155" s="114">
        <f t="shared" si="509"/>
        <v>0.35</v>
      </c>
      <c r="LG155" s="173">
        <f t="shared" ref="LG155:LU155" si="510">SUM(LG138, -LG143)</f>
        <v>0.36230000000000001</v>
      </c>
      <c r="LH155" s="140">
        <f t="shared" si="510"/>
        <v>0.33510000000000001</v>
      </c>
      <c r="LI155" s="114">
        <f t="shared" si="510"/>
        <v>0.33789999999999998</v>
      </c>
      <c r="LJ155" s="173">
        <f t="shared" si="510"/>
        <v>0.34420000000000001</v>
      </c>
      <c r="LK155" s="160">
        <f t="shared" si="510"/>
        <v>0.37530000000000002</v>
      </c>
      <c r="LL155" s="201">
        <f t="shared" si="510"/>
        <v>0.36730000000000002</v>
      </c>
      <c r="LM155" s="181">
        <f t="shared" si="510"/>
        <v>0.35509999999999997</v>
      </c>
      <c r="LN155" s="160">
        <f t="shared" si="510"/>
        <v>0.3654</v>
      </c>
      <c r="LO155" s="201">
        <f t="shared" si="510"/>
        <v>0.36309999999999998</v>
      </c>
      <c r="LP155" s="181">
        <f t="shared" si="510"/>
        <v>0.378</v>
      </c>
      <c r="LQ155" s="160">
        <f t="shared" si="510"/>
        <v>0.38550000000000001</v>
      </c>
      <c r="LR155" s="114">
        <f t="shared" si="510"/>
        <v>0.39080000000000004</v>
      </c>
      <c r="LS155" s="173">
        <f t="shared" si="510"/>
        <v>0.3579</v>
      </c>
      <c r="LT155" s="140">
        <f t="shared" si="510"/>
        <v>0.34860000000000002</v>
      </c>
      <c r="LU155" s="114">
        <f t="shared" si="510"/>
        <v>0.33229999999999998</v>
      </c>
      <c r="LV155" s="173">
        <f t="shared" ref="LV155:MB155" si="511">SUM(LV138, -LV143)</f>
        <v>0.31850000000000001</v>
      </c>
      <c r="LW155" s="140">
        <f t="shared" si="511"/>
        <v>0.3165</v>
      </c>
      <c r="LX155" s="114">
        <f t="shared" si="511"/>
        <v>0.3256</v>
      </c>
      <c r="LY155" s="173">
        <f t="shared" si="511"/>
        <v>0.32879999999999998</v>
      </c>
      <c r="LZ155" s="140">
        <f t="shared" si="511"/>
        <v>0.31080000000000002</v>
      </c>
      <c r="MA155" s="114">
        <f t="shared" si="511"/>
        <v>0.32020000000000004</v>
      </c>
      <c r="MB155" s="173">
        <f t="shared" si="511"/>
        <v>0.33079999999999998</v>
      </c>
      <c r="MC155" s="140">
        <f t="shared" ref="MC155:MD155" si="512">SUM(MC138, -MC143)</f>
        <v>0.33450000000000002</v>
      </c>
      <c r="MD155" s="114">
        <f t="shared" ref="MD155:ME155" si="513">SUM(MD138, -MD143)</f>
        <v>0.35630000000000001</v>
      </c>
      <c r="ME155" s="173">
        <f t="shared" ref="ME155:MF155" si="514">SUM(ME138, -ME143)</f>
        <v>0.36680000000000001</v>
      </c>
      <c r="MF155" s="140">
        <f t="shared" si="514"/>
        <v>0.35060000000000002</v>
      </c>
      <c r="MG155" s="114">
        <f t="shared" ref="MG155:MH155" si="515">SUM(MG138, -MG143)</f>
        <v>0.36130000000000001</v>
      </c>
      <c r="MH155" s="173">
        <f t="shared" ref="MH155:MI155" si="516">SUM(MH138, -MH143)</f>
        <v>0.37</v>
      </c>
      <c r="MI155" s="114">
        <f t="shared" ref="MI155:MJ155" si="517">SUM(MI138, -MI143)</f>
        <v>0.37089999999999995</v>
      </c>
      <c r="MJ155" s="114">
        <f t="shared" ref="MJ155:MK155" si="518">SUM(MJ138, -MJ143)</f>
        <v>0.38159999999999999</v>
      </c>
      <c r="MK155" s="114">
        <f t="shared" si="518"/>
        <v>0.33689999999999998</v>
      </c>
      <c r="MM155" s="114">
        <f t="shared" ref="MM155:MN155" si="519">SUM(MM138, -MM143)</f>
        <v>0.32889999999999997</v>
      </c>
      <c r="MN155" s="109">
        <f>SUM(MN136, -MN142)</f>
        <v>0.31679999999999997</v>
      </c>
      <c r="MO155" s="109">
        <f>SUM(MO136, -MO142)</f>
        <v>0.31080000000000002</v>
      </c>
      <c r="MP155" s="6">
        <f>SUM(MP137, -MP143)</f>
        <v>0</v>
      </c>
      <c r="MQ155" s="6">
        <f>SUM(MQ136, -MQ142)</f>
        <v>0</v>
      </c>
      <c r="MR155" s="6">
        <f>SUM(MR137, -MR143)</f>
        <v>0</v>
      </c>
      <c r="MS155" s="6">
        <f>SUM(MS137, -MS143)</f>
        <v>0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08" t="s">
        <v>52</v>
      </c>
      <c r="MN156" s="113" t="s">
        <v>41</v>
      </c>
      <c r="MO156" s="113" t="s">
        <v>41</v>
      </c>
      <c r="MP156" s="58"/>
      <c r="MQ156" s="58"/>
      <c r="MR156" s="58"/>
      <c r="MS156" s="58"/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20">SUM(CS136, -CS140)</f>
        <v>0.1366</v>
      </c>
      <c r="CT157" s="142">
        <f t="shared" si="520"/>
        <v>0.11610000000000001</v>
      </c>
      <c r="CU157" s="112">
        <f t="shared" si="520"/>
        <v>0.1227</v>
      </c>
      <c r="CV157" s="173">
        <f t="shared" si="520"/>
        <v>0.10390000000000001</v>
      </c>
      <c r="CW157" s="140">
        <f t="shared" si="520"/>
        <v>0.1137</v>
      </c>
      <c r="CX157" s="110">
        <f t="shared" si="520"/>
        <v>0.10830000000000001</v>
      </c>
      <c r="CY157" s="172">
        <f t="shared" si="520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21">SUM(DT136, -DT140)</f>
        <v>0.15329999999999999</v>
      </c>
      <c r="DU157" s="142">
        <f t="shared" si="521"/>
        <v>0.15840000000000001</v>
      </c>
      <c r="DV157" s="114">
        <f t="shared" si="521"/>
        <v>0.20019999999999999</v>
      </c>
      <c r="DW157" s="172">
        <f t="shared" si="521"/>
        <v>0.21889999999999998</v>
      </c>
      <c r="DX157" s="112">
        <f t="shared" si="521"/>
        <v>0.17419999999999999</v>
      </c>
      <c r="DY157" s="112">
        <f t="shared" si="521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22">SUM(EC142, -EC153)</f>
        <v>0</v>
      </c>
      <c r="ED157" s="6">
        <f t="shared" si="522"/>
        <v>0</v>
      </c>
      <c r="EE157" s="6">
        <f t="shared" si="522"/>
        <v>0</v>
      </c>
      <c r="EF157" s="6">
        <f t="shared" si="522"/>
        <v>0</v>
      </c>
      <c r="EG157" s="6">
        <f t="shared" si="522"/>
        <v>0</v>
      </c>
      <c r="EH157" s="6">
        <f t="shared" si="522"/>
        <v>0</v>
      </c>
      <c r="EI157" s="6">
        <f t="shared" si="522"/>
        <v>0</v>
      </c>
      <c r="EK157" s="239">
        <f t="shared" ref="EK157:EX157" si="523">SUM(EK139, -EK143)</f>
        <v>3.3999999999999996E-2</v>
      </c>
      <c r="EL157" s="240">
        <f t="shared" si="523"/>
        <v>4.0599999999999997E-2</v>
      </c>
      <c r="EM157" s="170">
        <f t="shared" si="523"/>
        <v>6.6900000000000001E-2</v>
      </c>
      <c r="EN157" s="140">
        <f t="shared" si="523"/>
        <v>6.8200000000000011E-2</v>
      </c>
      <c r="EO157" s="114">
        <f t="shared" si="523"/>
        <v>6.6400000000000001E-2</v>
      </c>
      <c r="EP157" s="173">
        <f t="shared" si="523"/>
        <v>7.690000000000001E-2</v>
      </c>
      <c r="EQ157" s="140">
        <f t="shared" si="523"/>
        <v>8.4999999999999992E-2</v>
      </c>
      <c r="ER157" s="114">
        <f t="shared" si="523"/>
        <v>8.5699999999999998E-2</v>
      </c>
      <c r="ES157" s="172">
        <f t="shared" si="523"/>
        <v>7.6100000000000001E-2</v>
      </c>
      <c r="ET157" s="140">
        <f t="shared" si="523"/>
        <v>7.8099999999999989E-2</v>
      </c>
      <c r="EU157" s="114">
        <f t="shared" si="523"/>
        <v>9.3700000000000006E-2</v>
      </c>
      <c r="EV157" s="173">
        <f t="shared" si="523"/>
        <v>0.12759999999999999</v>
      </c>
      <c r="EW157" s="140">
        <f t="shared" si="523"/>
        <v>0.12789999999999999</v>
      </c>
      <c r="EX157" s="114">
        <f t="shared" si="523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24">SUM(FS139, -FS143)</f>
        <v>0.12040000000000001</v>
      </c>
      <c r="FT157" s="173">
        <f t="shared" si="524"/>
        <v>0.11360000000000001</v>
      </c>
      <c r="FU157" s="140">
        <f t="shared" si="524"/>
        <v>0.12390000000000001</v>
      </c>
      <c r="FV157" s="114">
        <f t="shared" si="524"/>
        <v>0.1096</v>
      </c>
      <c r="FW157" s="173">
        <f t="shared" si="524"/>
        <v>0.10829999999999999</v>
      </c>
      <c r="FX157" s="140">
        <f t="shared" si="524"/>
        <v>0.1103</v>
      </c>
      <c r="FY157" s="114">
        <f t="shared" si="524"/>
        <v>0.1153</v>
      </c>
      <c r="FZ157" s="173">
        <f t="shared" si="524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25">SUM(GD139, -GD143)</f>
        <v>0.16470000000000001</v>
      </c>
      <c r="GE157" s="114">
        <f t="shared" si="525"/>
        <v>0.16339999999999999</v>
      </c>
      <c r="GF157" s="173">
        <f t="shared" si="525"/>
        <v>0.1762</v>
      </c>
      <c r="GG157" s="217">
        <f t="shared" si="525"/>
        <v>0.17370000000000002</v>
      </c>
      <c r="GH157" s="15">
        <f t="shared" si="525"/>
        <v>0.18990000000000001</v>
      </c>
      <c r="GI157" s="145">
        <f t="shared" si="525"/>
        <v>0.18790000000000001</v>
      </c>
      <c r="GJ157" s="140">
        <f t="shared" si="525"/>
        <v>0.1905</v>
      </c>
      <c r="GK157" s="114">
        <f t="shared" si="525"/>
        <v>0.19059999999999999</v>
      </c>
      <c r="GL157" s="173">
        <f>SUM(GL136, -GL142)</f>
        <v>0.1741</v>
      </c>
      <c r="GM157" s="140">
        <f t="shared" ref="GM157:GU157" si="526">SUM(GM139, -GM143)</f>
        <v>0.16930000000000001</v>
      </c>
      <c r="GN157" s="114">
        <f t="shared" si="526"/>
        <v>0.17800000000000002</v>
      </c>
      <c r="GO157" s="173">
        <f t="shared" si="526"/>
        <v>0.1656</v>
      </c>
      <c r="GP157" s="140">
        <f t="shared" si="526"/>
        <v>0.17629999999999998</v>
      </c>
      <c r="GQ157" s="114">
        <f t="shared" si="526"/>
        <v>0.1777</v>
      </c>
      <c r="GR157" s="173">
        <f t="shared" si="526"/>
        <v>0.17420000000000002</v>
      </c>
      <c r="GS157" s="114">
        <f t="shared" si="526"/>
        <v>0.18469999999999998</v>
      </c>
      <c r="GT157" s="114">
        <f t="shared" si="526"/>
        <v>0.17580000000000001</v>
      </c>
      <c r="GU157" s="114">
        <f t="shared" si="526"/>
        <v>0.1419</v>
      </c>
      <c r="GV157" s="6">
        <f t="shared" ref="GV157:HA157" si="527">SUM(GV142, -GV153)</f>
        <v>0</v>
      </c>
      <c r="GW157" s="6">
        <f t="shared" si="527"/>
        <v>0</v>
      </c>
      <c r="GX157" s="6">
        <f t="shared" si="527"/>
        <v>0</v>
      </c>
      <c r="GY157" s="6">
        <f t="shared" si="527"/>
        <v>0</v>
      </c>
      <c r="GZ157" s="6">
        <f t="shared" si="527"/>
        <v>0</v>
      </c>
      <c r="HA157" s="6">
        <f t="shared" si="527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28">SUM(HH136, -HH140)</f>
        <v>9.5599999999999991E-2</v>
      </c>
      <c r="HI157" s="140">
        <f t="shared" si="528"/>
        <v>9.0400000000000008E-2</v>
      </c>
      <c r="HJ157" s="114">
        <f t="shared" si="528"/>
        <v>8.6800000000000002E-2</v>
      </c>
      <c r="HK157" s="172">
        <f t="shared" si="528"/>
        <v>8.5699999999999998E-2</v>
      </c>
      <c r="HL157" s="142">
        <f t="shared" si="528"/>
        <v>0.1116</v>
      </c>
      <c r="HM157" s="112">
        <f t="shared" si="528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29">SUM(IQ137, -IQ142)</f>
        <v>0.18870000000000001</v>
      </c>
      <c r="IR157" s="173">
        <f t="shared" si="529"/>
        <v>0.18329999999999999</v>
      </c>
      <c r="IS157" s="217">
        <f t="shared" si="529"/>
        <v>0.18619999999999998</v>
      </c>
      <c r="IT157" s="15">
        <f t="shared" si="529"/>
        <v>0.18740000000000001</v>
      </c>
      <c r="IU157" s="145">
        <f t="shared" si="529"/>
        <v>0.18559999999999999</v>
      </c>
      <c r="IV157" s="140">
        <f t="shared" si="529"/>
        <v>0.20169999999999999</v>
      </c>
      <c r="IW157" s="114">
        <f t="shared" si="529"/>
        <v>0.20580000000000001</v>
      </c>
      <c r="IX157" s="173">
        <f t="shared" si="529"/>
        <v>0.2104</v>
      </c>
      <c r="IY157" s="140">
        <f t="shared" si="529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30">SUM(KD138, -KD143)</f>
        <v>0.21929999999999999</v>
      </c>
      <c r="KE157" s="114">
        <f t="shared" si="530"/>
        <v>0.23449999999999999</v>
      </c>
      <c r="KF157" s="173">
        <f t="shared" si="530"/>
        <v>0.24230000000000002</v>
      </c>
      <c r="KG157" s="140">
        <f t="shared" si="530"/>
        <v>0.2326</v>
      </c>
      <c r="KH157" s="114">
        <f t="shared" si="530"/>
        <v>0.251</v>
      </c>
      <c r="KI157" s="181">
        <f t="shared" si="530"/>
        <v>0.25479999999999997</v>
      </c>
      <c r="KJ157" s="140">
        <f t="shared" ref="KJ157:KR157" si="531">SUM(KJ139, -KJ143)</f>
        <v>0.26479999999999998</v>
      </c>
      <c r="KK157" s="114">
        <f t="shared" si="531"/>
        <v>0.2697</v>
      </c>
      <c r="KL157" s="173">
        <f t="shared" si="531"/>
        <v>0.28389999999999999</v>
      </c>
      <c r="KM157" s="140">
        <f t="shared" si="531"/>
        <v>0.28200000000000003</v>
      </c>
      <c r="KN157" s="114">
        <f t="shared" si="531"/>
        <v>0.28539999999999999</v>
      </c>
      <c r="KO157" s="173">
        <f t="shared" si="531"/>
        <v>0.27129999999999999</v>
      </c>
      <c r="KP157" s="140">
        <f t="shared" si="531"/>
        <v>0.2707</v>
      </c>
      <c r="KQ157" s="114">
        <f t="shared" si="531"/>
        <v>0.26069999999999999</v>
      </c>
      <c r="KR157" s="173">
        <f t="shared" si="531"/>
        <v>0.25930000000000003</v>
      </c>
      <c r="KS157" s="140">
        <f>SUM(KS139, -KS143)</f>
        <v>0.28260000000000002</v>
      </c>
      <c r="KT157" s="114">
        <f t="shared" ref="KT157:LD157" si="532">SUM(KT139, -KT143)</f>
        <v>0.28179999999999999</v>
      </c>
      <c r="KU157" s="172">
        <f t="shared" si="532"/>
        <v>0.29260000000000003</v>
      </c>
      <c r="KV157" s="142">
        <f t="shared" si="532"/>
        <v>0.2717</v>
      </c>
      <c r="KW157" s="114">
        <f t="shared" si="532"/>
        <v>0.27860000000000001</v>
      </c>
      <c r="KX157" s="172">
        <f t="shared" si="532"/>
        <v>0.25409999999999999</v>
      </c>
      <c r="KY157" s="142">
        <f t="shared" si="532"/>
        <v>0.26860000000000001</v>
      </c>
      <c r="KZ157" s="112">
        <f t="shared" si="532"/>
        <v>0.27310000000000001</v>
      </c>
      <c r="LA157" s="172">
        <f t="shared" si="532"/>
        <v>0.23329999999999998</v>
      </c>
      <c r="LB157" s="142">
        <f t="shared" si="532"/>
        <v>0.24130000000000001</v>
      </c>
      <c r="LC157" s="110">
        <f t="shared" si="532"/>
        <v>0.22509999999999999</v>
      </c>
      <c r="LD157" s="170">
        <f t="shared" si="532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33">SUM(LG139, -LG143)</f>
        <v>0.25819999999999999</v>
      </c>
      <c r="LH157" s="138">
        <f t="shared" si="533"/>
        <v>0.25040000000000001</v>
      </c>
      <c r="LI157" s="110">
        <f t="shared" si="533"/>
        <v>0.24490000000000001</v>
      </c>
      <c r="LJ157" s="170">
        <f t="shared" si="533"/>
        <v>0.26040000000000002</v>
      </c>
      <c r="LK157" s="138">
        <f t="shared" si="533"/>
        <v>0.29320000000000002</v>
      </c>
      <c r="LL157" s="110">
        <f t="shared" si="533"/>
        <v>0.3049</v>
      </c>
      <c r="LM157" s="170">
        <f t="shared" si="533"/>
        <v>0.30669999999999997</v>
      </c>
      <c r="LN157" s="138">
        <f t="shared" si="533"/>
        <v>0.314</v>
      </c>
      <c r="LO157" s="110">
        <f t="shared" si="533"/>
        <v>0.31949999999999995</v>
      </c>
      <c r="LP157" s="170">
        <f t="shared" si="533"/>
        <v>0.30459999999999998</v>
      </c>
      <c r="LQ157" s="138">
        <f t="shared" si="533"/>
        <v>0.29320000000000002</v>
      </c>
      <c r="LR157" s="110">
        <f t="shared" si="533"/>
        <v>0.28750000000000003</v>
      </c>
      <c r="LS157" s="169">
        <f t="shared" si="533"/>
        <v>0.26769999999999999</v>
      </c>
      <c r="LT157" s="147">
        <f t="shared" si="533"/>
        <v>0.26290000000000002</v>
      </c>
      <c r="LU157" s="109">
        <f t="shared" si="533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09">
        <f>SUM(MM136, -MM142)</f>
        <v>0.30820000000000003</v>
      </c>
      <c r="MN157" s="114">
        <f>SUM(MN138, -MN143)</f>
        <v>0.30199999999999999</v>
      </c>
      <c r="MO157" s="114">
        <f>SUM(MO138, -MO143)</f>
        <v>0.26190000000000002</v>
      </c>
      <c r="MP157" s="6">
        <f t="shared" ref="MM157:OX157" si="534">SUM(MP142, -MP153)</f>
        <v>0</v>
      </c>
      <c r="MQ157" s="6">
        <f t="shared" si="534"/>
        <v>0</v>
      </c>
      <c r="MR157" s="6">
        <f t="shared" si="534"/>
        <v>0</v>
      </c>
      <c r="MS157" s="6">
        <f t="shared" si="534"/>
        <v>0</v>
      </c>
      <c r="MT157" s="6">
        <f t="shared" si="534"/>
        <v>0</v>
      </c>
      <c r="MU157" s="6">
        <f t="shared" si="534"/>
        <v>0</v>
      </c>
      <c r="MV157" s="6">
        <f t="shared" si="534"/>
        <v>0</v>
      </c>
      <c r="MW157" s="6">
        <f t="shared" si="534"/>
        <v>0</v>
      </c>
      <c r="MX157" s="6">
        <f t="shared" si="534"/>
        <v>0</v>
      </c>
      <c r="MY157" s="6">
        <f t="shared" si="534"/>
        <v>0</v>
      </c>
      <c r="MZ157" s="6">
        <f t="shared" si="534"/>
        <v>0</v>
      </c>
      <c r="NA157" s="6">
        <f t="shared" si="534"/>
        <v>0</v>
      </c>
      <c r="NB157" s="6">
        <f t="shared" si="534"/>
        <v>0</v>
      </c>
      <c r="NC157" s="6">
        <f t="shared" si="534"/>
        <v>0</v>
      </c>
      <c r="ND157" s="6">
        <f t="shared" si="534"/>
        <v>0</v>
      </c>
      <c r="NE157" s="6">
        <f t="shared" si="534"/>
        <v>0</v>
      </c>
      <c r="NF157" s="6">
        <f t="shared" si="534"/>
        <v>0</v>
      </c>
      <c r="NG157" s="6">
        <f t="shared" si="534"/>
        <v>0</v>
      </c>
      <c r="NH157" s="6">
        <f t="shared" si="534"/>
        <v>0</v>
      </c>
      <c r="NI157" s="6">
        <f t="shared" si="534"/>
        <v>0</v>
      </c>
      <c r="NJ157" s="6">
        <f t="shared" si="534"/>
        <v>0</v>
      </c>
      <c r="NK157" s="6">
        <f t="shared" si="534"/>
        <v>0</v>
      </c>
      <c r="NL157" s="6">
        <f t="shared" si="534"/>
        <v>0</v>
      </c>
      <c r="NM157" s="6">
        <f t="shared" si="534"/>
        <v>0</v>
      </c>
      <c r="NN157" s="6">
        <f t="shared" si="534"/>
        <v>0</v>
      </c>
      <c r="NO157" s="6">
        <f t="shared" si="534"/>
        <v>0</v>
      </c>
      <c r="NP157" s="6">
        <f t="shared" si="534"/>
        <v>0</v>
      </c>
      <c r="NQ157" s="6">
        <f t="shared" si="534"/>
        <v>0</v>
      </c>
      <c r="NR157" s="6">
        <f t="shared" si="534"/>
        <v>0</v>
      </c>
      <c r="NS157" s="6">
        <f t="shared" si="534"/>
        <v>0</v>
      </c>
      <c r="NT157" s="6">
        <f t="shared" si="534"/>
        <v>0</v>
      </c>
      <c r="NU157" s="6">
        <f t="shared" si="534"/>
        <v>0</v>
      </c>
      <c r="NV157" s="6">
        <f t="shared" si="534"/>
        <v>0</v>
      </c>
      <c r="NW157" s="6">
        <f t="shared" si="534"/>
        <v>0</v>
      </c>
      <c r="NX157" s="6">
        <f t="shared" si="534"/>
        <v>0</v>
      </c>
      <c r="NY157" s="6">
        <f t="shared" si="534"/>
        <v>0</v>
      </c>
      <c r="NZ157" s="6">
        <f t="shared" si="534"/>
        <v>0</v>
      </c>
      <c r="OA157" s="6">
        <f t="shared" si="534"/>
        <v>0</v>
      </c>
      <c r="OB157" s="6">
        <f t="shared" si="534"/>
        <v>0</v>
      </c>
      <c r="OC157" s="6">
        <f t="shared" si="534"/>
        <v>0</v>
      </c>
      <c r="OD157" s="6">
        <f t="shared" si="534"/>
        <v>0</v>
      </c>
      <c r="OE157" s="6">
        <f t="shared" si="534"/>
        <v>0</v>
      </c>
      <c r="OF157" s="6">
        <f t="shared" si="534"/>
        <v>0</v>
      </c>
      <c r="OG157" s="6">
        <f t="shared" si="534"/>
        <v>0</v>
      </c>
      <c r="OH157" s="6">
        <f t="shared" si="534"/>
        <v>0</v>
      </c>
      <c r="OI157" s="6">
        <f t="shared" si="534"/>
        <v>0</v>
      </c>
      <c r="OJ157" s="6">
        <f t="shared" si="534"/>
        <v>0</v>
      </c>
      <c r="OK157" s="6">
        <f t="shared" si="534"/>
        <v>0</v>
      </c>
      <c r="OL157" s="6">
        <f t="shared" si="534"/>
        <v>0</v>
      </c>
      <c r="OM157" s="6">
        <f t="shared" si="534"/>
        <v>0</v>
      </c>
      <c r="ON157" s="6">
        <f t="shared" si="534"/>
        <v>0</v>
      </c>
      <c r="OO157" s="6">
        <f t="shared" si="534"/>
        <v>0</v>
      </c>
      <c r="OP157" s="6">
        <f t="shared" si="534"/>
        <v>0</v>
      </c>
      <c r="OQ157" s="6">
        <f t="shared" si="534"/>
        <v>0</v>
      </c>
      <c r="OR157" s="6">
        <f t="shared" si="534"/>
        <v>0</v>
      </c>
      <c r="OS157" s="6">
        <f t="shared" si="534"/>
        <v>0</v>
      </c>
      <c r="OT157" s="6">
        <f t="shared" si="534"/>
        <v>0</v>
      </c>
      <c r="OU157" s="6">
        <f t="shared" si="534"/>
        <v>0</v>
      </c>
      <c r="OV157" s="6">
        <f t="shared" si="534"/>
        <v>0</v>
      </c>
      <c r="OW157" s="6">
        <f t="shared" si="534"/>
        <v>0</v>
      </c>
      <c r="OX157" s="6">
        <f t="shared" si="534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35">SUM(PE142, -PE153)</f>
        <v>0</v>
      </c>
      <c r="PF157" s="6">
        <f t="shared" si="535"/>
        <v>0</v>
      </c>
      <c r="PG157" s="6">
        <f t="shared" si="535"/>
        <v>0</v>
      </c>
      <c r="PH157" s="6">
        <f t="shared" si="535"/>
        <v>0</v>
      </c>
      <c r="PI157" s="6">
        <f t="shared" si="535"/>
        <v>0</v>
      </c>
      <c r="PJ157" s="6">
        <f t="shared" si="535"/>
        <v>0</v>
      </c>
      <c r="PK157" s="6">
        <f t="shared" si="535"/>
        <v>0</v>
      </c>
      <c r="PL157" s="6">
        <f t="shared" si="535"/>
        <v>0</v>
      </c>
      <c r="PM157" s="6">
        <f t="shared" si="535"/>
        <v>0</v>
      </c>
      <c r="PN157" s="6">
        <f t="shared" si="535"/>
        <v>0</v>
      </c>
      <c r="PO157" s="6">
        <f t="shared" si="535"/>
        <v>0</v>
      </c>
      <c r="PP157" s="6">
        <f t="shared" si="535"/>
        <v>0</v>
      </c>
      <c r="PQ157" s="6">
        <f t="shared" si="535"/>
        <v>0</v>
      </c>
      <c r="PR157" s="6">
        <f t="shared" si="535"/>
        <v>0</v>
      </c>
      <c r="PS157" s="6">
        <f t="shared" si="535"/>
        <v>0</v>
      </c>
      <c r="PT157" s="6">
        <f t="shared" si="535"/>
        <v>0</v>
      </c>
      <c r="PU157" s="6">
        <f t="shared" si="535"/>
        <v>0</v>
      </c>
      <c r="PV157" s="6">
        <f t="shared" si="535"/>
        <v>0</v>
      </c>
      <c r="PW157" s="6">
        <f t="shared" si="535"/>
        <v>0</v>
      </c>
      <c r="PX157" s="6">
        <f t="shared" si="535"/>
        <v>0</v>
      </c>
      <c r="PY157" s="6">
        <f t="shared" si="535"/>
        <v>0</v>
      </c>
      <c r="PZ157" s="6">
        <f t="shared" si="535"/>
        <v>0</v>
      </c>
      <c r="QA157" s="6">
        <f t="shared" si="535"/>
        <v>0</v>
      </c>
      <c r="QB157" s="6">
        <f t="shared" si="535"/>
        <v>0</v>
      </c>
      <c r="QC157" s="6">
        <f t="shared" si="535"/>
        <v>0</v>
      </c>
      <c r="QD157" s="6">
        <f t="shared" si="535"/>
        <v>0</v>
      </c>
      <c r="QE157" s="6">
        <f t="shared" si="535"/>
        <v>0</v>
      </c>
      <c r="QF157" s="6">
        <f t="shared" si="535"/>
        <v>0</v>
      </c>
      <c r="QG157" s="6">
        <f t="shared" si="535"/>
        <v>0</v>
      </c>
      <c r="QH157" s="6">
        <f t="shared" si="535"/>
        <v>0</v>
      </c>
      <c r="QI157" s="6">
        <f t="shared" si="535"/>
        <v>0</v>
      </c>
      <c r="QJ157" s="6">
        <f t="shared" si="535"/>
        <v>0</v>
      </c>
      <c r="QK157" s="6">
        <f t="shared" si="535"/>
        <v>0</v>
      </c>
      <c r="QL157" s="6">
        <f t="shared" si="535"/>
        <v>0</v>
      </c>
      <c r="QM157" s="6">
        <f t="shared" si="535"/>
        <v>0</v>
      </c>
      <c r="QN157" s="6">
        <f t="shared" si="535"/>
        <v>0</v>
      </c>
      <c r="QO157" s="6">
        <f t="shared" si="535"/>
        <v>0</v>
      </c>
      <c r="QP157" s="6">
        <f t="shared" si="535"/>
        <v>0</v>
      </c>
      <c r="QQ157" s="6">
        <f t="shared" si="535"/>
        <v>0</v>
      </c>
      <c r="QR157" s="6">
        <f t="shared" si="535"/>
        <v>0</v>
      </c>
      <c r="QS157" s="6">
        <f t="shared" si="535"/>
        <v>0</v>
      </c>
      <c r="QT157" s="6">
        <f t="shared" si="535"/>
        <v>0</v>
      </c>
      <c r="QU157" s="6">
        <f t="shared" si="535"/>
        <v>0</v>
      </c>
      <c r="QV157" s="6">
        <f t="shared" si="535"/>
        <v>0</v>
      </c>
      <c r="QW157" s="6">
        <f t="shared" si="535"/>
        <v>0</v>
      </c>
      <c r="QX157" s="6">
        <f t="shared" si="535"/>
        <v>0</v>
      </c>
      <c r="QY157" s="6">
        <f t="shared" si="535"/>
        <v>0</v>
      </c>
      <c r="QZ157" s="6">
        <f t="shared" si="535"/>
        <v>0</v>
      </c>
      <c r="RA157" s="6">
        <f t="shared" si="535"/>
        <v>0</v>
      </c>
      <c r="RB157" s="6">
        <f t="shared" si="535"/>
        <v>0</v>
      </c>
      <c r="RC157" s="6">
        <f t="shared" si="535"/>
        <v>0</v>
      </c>
      <c r="RD157" s="6">
        <f t="shared" si="535"/>
        <v>0</v>
      </c>
      <c r="RE157" s="6">
        <f t="shared" si="535"/>
        <v>0</v>
      </c>
      <c r="RF157" s="6">
        <f t="shared" si="535"/>
        <v>0</v>
      </c>
      <c r="RG157" s="6">
        <f t="shared" si="535"/>
        <v>0</v>
      </c>
      <c r="RH157" s="6">
        <f t="shared" si="535"/>
        <v>0</v>
      </c>
      <c r="RI157" s="6">
        <f t="shared" si="535"/>
        <v>0</v>
      </c>
      <c r="RJ157" s="6">
        <f t="shared" si="535"/>
        <v>0</v>
      </c>
      <c r="RK157" s="6">
        <f t="shared" si="535"/>
        <v>0</v>
      </c>
      <c r="RL157" s="6">
        <f t="shared" si="535"/>
        <v>0</v>
      </c>
      <c r="RM157" s="6">
        <f t="shared" si="535"/>
        <v>0</v>
      </c>
      <c r="RN157" s="6">
        <f t="shared" si="535"/>
        <v>0</v>
      </c>
      <c r="RO157" s="6">
        <f t="shared" si="535"/>
        <v>0</v>
      </c>
      <c r="RP157" s="6">
        <f t="shared" si="535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15" t="s">
        <v>59</v>
      </c>
      <c r="MN158" s="108" t="s">
        <v>70</v>
      </c>
      <c r="MO158" s="116" t="s">
        <v>44</v>
      </c>
      <c r="MP158" s="58"/>
      <c r="MQ158" s="58"/>
      <c r="MR158" s="58"/>
      <c r="MS158" s="58"/>
      <c r="MT158" s="58"/>
      <c r="MU158" s="58"/>
      <c r="MV158" s="58"/>
      <c r="MW158" s="58"/>
      <c r="MX158" s="58"/>
      <c r="MY158" s="58"/>
      <c r="MZ158" s="58"/>
      <c r="NA158" s="58"/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36">SUM(EM140, -EM143)</f>
        <v>6.1199999999999997E-2</v>
      </c>
      <c r="EN159" s="140">
        <f t="shared" si="536"/>
        <v>6.59E-2</v>
      </c>
      <c r="EO159" s="114">
        <f t="shared" si="536"/>
        <v>6.0899999999999996E-2</v>
      </c>
      <c r="EP159" s="173">
        <f t="shared" si="536"/>
        <v>6.5100000000000005E-2</v>
      </c>
      <c r="EQ159" s="140">
        <f t="shared" si="536"/>
        <v>7.3899999999999993E-2</v>
      </c>
      <c r="ER159" s="114">
        <f t="shared" si="536"/>
        <v>8.3799999999999999E-2</v>
      </c>
      <c r="ES159" s="173">
        <f t="shared" si="536"/>
        <v>7.3900000000000007E-2</v>
      </c>
      <c r="ET159" s="140">
        <f t="shared" si="536"/>
        <v>6.54E-2</v>
      </c>
      <c r="EU159" s="114">
        <f t="shared" si="536"/>
        <v>8.0799999999999997E-2</v>
      </c>
      <c r="EV159" s="172">
        <f t="shared" si="536"/>
        <v>0.12440000000000001</v>
      </c>
      <c r="EW159" s="142">
        <f t="shared" si="536"/>
        <v>0.1201</v>
      </c>
      <c r="EX159" s="114">
        <f t="shared" si="536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37">SUM(FT140, -FT143)</f>
        <v>0.11080000000000001</v>
      </c>
      <c r="FU159" s="140">
        <f t="shared" si="537"/>
        <v>0.1106</v>
      </c>
      <c r="FV159" s="114">
        <f t="shared" si="537"/>
        <v>9.7700000000000009E-2</v>
      </c>
      <c r="FW159" s="173">
        <f t="shared" si="537"/>
        <v>0.10579999999999999</v>
      </c>
      <c r="FX159" s="140">
        <f t="shared" si="537"/>
        <v>0.1053</v>
      </c>
      <c r="FY159" s="114">
        <f t="shared" si="537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38">SUM(GE140, -GE143)</f>
        <v>0.15790000000000001</v>
      </c>
      <c r="GF159" s="173">
        <f t="shared" si="538"/>
        <v>0.1686</v>
      </c>
      <c r="GG159" s="217">
        <f t="shared" si="538"/>
        <v>0.16789999999999999</v>
      </c>
      <c r="GH159" s="15">
        <f t="shared" si="538"/>
        <v>0.1789</v>
      </c>
      <c r="GI159" s="145">
        <f t="shared" si="538"/>
        <v>0.15909999999999999</v>
      </c>
      <c r="GJ159" s="140">
        <f t="shared" si="538"/>
        <v>0.1532</v>
      </c>
      <c r="GK159" s="112">
        <f t="shared" si="538"/>
        <v>0.1633</v>
      </c>
      <c r="GL159" s="173">
        <f>SUM(GL139, -GL143)</f>
        <v>0.17030000000000001</v>
      </c>
      <c r="GM159" s="140">
        <f t="shared" ref="GM159:GU159" si="539">SUM(GM140, -GM143)</f>
        <v>0.15859999999999999</v>
      </c>
      <c r="GN159" s="112">
        <f t="shared" si="539"/>
        <v>0.17040000000000002</v>
      </c>
      <c r="GO159" s="173">
        <f t="shared" si="539"/>
        <v>0.1646</v>
      </c>
      <c r="GP159" s="140">
        <f t="shared" si="539"/>
        <v>0.16259999999999999</v>
      </c>
      <c r="GQ159" s="114">
        <f t="shared" si="539"/>
        <v>0.1772</v>
      </c>
      <c r="GR159" s="170">
        <f t="shared" si="539"/>
        <v>0.16450000000000001</v>
      </c>
      <c r="GS159" s="114">
        <f t="shared" si="539"/>
        <v>0.18</v>
      </c>
      <c r="GT159" s="114">
        <f t="shared" si="539"/>
        <v>0.16870000000000002</v>
      </c>
      <c r="GU159" s="114">
        <f t="shared" si="539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40">SUM(IR138, -IR143)</f>
        <v>0.18099999999999999</v>
      </c>
      <c r="IS159" s="218">
        <f t="shared" si="540"/>
        <v>0.1719</v>
      </c>
      <c r="IT159" s="15">
        <f t="shared" si="540"/>
        <v>0.17069999999999999</v>
      </c>
      <c r="IU159" s="143">
        <f t="shared" si="540"/>
        <v>0.1721</v>
      </c>
      <c r="IV159" s="140">
        <f t="shared" si="540"/>
        <v>0.17649999999999999</v>
      </c>
      <c r="IW159" s="112">
        <f t="shared" si="540"/>
        <v>0.1749</v>
      </c>
      <c r="IX159" s="172">
        <f t="shared" si="540"/>
        <v>0.18309999999999998</v>
      </c>
      <c r="IY159" s="142">
        <f t="shared" si="540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41">SUM(KJ136, -KJ142)</f>
        <v>0.26179999999999998</v>
      </c>
      <c r="KK159" s="201">
        <f t="shared" si="541"/>
        <v>0.22820000000000001</v>
      </c>
      <c r="KL159" s="181">
        <f t="shared" si="541"/>
        <v>0.24579999999999999</v>
      </c>
      <c r="KM159" s="160">
        <f t="shared" si="541"/>
        <v>0.2465</v>
      </c>
      <c r="KN159" s="110">
        <f t="shared" si="541"/>
        <v>0.23420000000000002</v>
      </c>
      <c r="KO159" s="181">
        <f t="shared" si="541"/>
        <v>0.2203</v>
      </c>
      <c r="KP159" s="160">
        <f t="shared" si="541"/>
        <v>0.22639999999999999</v>
      </c>
      <c r="KQ159" s="201">
        <f t="shared" si="541"/>
        <v>0.22639999999999999</v>
      </c>
      <c r="KR159" s="181">
        <f t="shared" si="541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42">SUM(LL140, -LL143)</f>
        <v>0.2326</v>
      </c>
      <c r="LM159" s="169">
        <f t="shared" si="542"/>
        <v>0.2258</v>
      </c>
      <c r="LN159" s="147">
        <f t="shared" si="542"/>
        <v>0.2306</v>
      </c>
      <c r="LO159" s="109">
        <f t="shared" si="542"/>
        <v>0.25289999999999996</v>
      </c>
      <c r="LP159" s="169">
        <f t="shared" si="542"/>
        <v>0.249</v>
      </c>
      <c r="LQ159" s="147">
        <f t="shared" si="542"/>
        <v>0.25769999999999998</v>
      </c>
      <c r="LR159" s="109">
        <f t="shared" si="542"/>
        <v>0.26190000000000002</v>
      </c>
      <c r="LS159" s="170">
        <f t="shared" si="542"/>
        <v>0.2515</v>
      </c>
      <c r="LT159" s="138">
        <f t="shared" si="542"/>
        <v>0.25190000000000001</v>
      </c>
      <c r="LU159" s="110">
        <f t="shared" si="542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09">
        <f>SUM(MM139, -MM143)</f>
        <v>0.26350000000000001</v>
      </c>
      <c r="MN159" s="114">
        <f>SUM(MN136, -MN141)</f>
        <v>0.2432</v>
      </c>
      <c r="MO159" s="114">
        <f>SUM(MO137, -MO142)</f>
        <v>0.25540000000000002</v>
      </c>
      <c r="MP159" s="6">
        <f>SUM(MP142, -MP152,)</f>
        <v>0</v>
      </c>
      <c r="MQ159" s="6">
        <f>SUM(MQ143, -MQ153)</f>
        <v>0</v>
      </c>
      <c r="MR159" s="6">
        <f>SUM(MR142, -MR152)</f>
        <v>0</v>
      </c>
      <c r="MS159" s="6">
        <f>SUM(MS142, -MS152,)</f>
        <v>0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08" t="s">
        <v>63</v>
      </c>
      <c r="MN160" s="108" t="s">
        <v>63</v>
      </c>
      <c r="MO160" s="115" t="s">
        <v>59</v>
      </c>
      <c r="MP160" s="58"/>
      <c r="MQ160" s="58"/>
      <c r="MR160" s="58"/>
      <c r="MS160" s="58"/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43">SUM(GM141, -GM143)</f>
        <v>0.14180000000000001</v>
      </c>
      <c r="GN161" s="114">
        <f t="shared" si="543"/>
        <v>0.16640000000000002</v>
      </c>
      <c r="GO161" s="172">
        <f t="shared" si="543"/>
        <v>0.15920000000000001</v>
      </c>
      <c r="GP161" s="142">
        <f t="shared" si="543"/>
        <v>0.16069999999999998</v>
      </c>
      <c r="GQ161" s="112">
        <f t="shared" si="543"/>
        <v>0.12999999999999998</v>
      </c>
      <c r="GR161" s="173">
        <f t="shared" si="543"/>
        <v>0.11870000000000001</v>
      </c>
      <c r="GS161" s="114">
        <f t="shared" si="543"/>
        <v>0.12499999999999999</v>
      </c>
      <c r="GT161" s="112">
        <f t="shared" si="543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44">SUM(IR139, -IR143)</f>
        <v>0.17199999999999999</v>
      </c>
      <c r="IS161" s="217">
        <f t="shared" si="544"/>
        <v>0.17050000000000001</v>
      </c>
      <c r="IT161" s="90">
        <f t="shared" si="544"/>
        <v>0.1671</v>
      </c>
      <c r="IU161" s="145">
        <f t="shared" si="544"/>
        <v>0.16740000000000002</v>
      </c>
      <c r="IV161" s="142">
        <f t="shared" si="544"/>
        <v>0.1749</v>
      </c>
      <c r="IW161" s="114">
        <f t="shared" si="544"/>
        <v>0.17229999999999998</v>
      </c>
      <c r="IX161" s="173">
        <f t="shared" si="544"/>
        <v>0.17449999999999999</v>
      </c>
      <c r="IY161" s="140">
        <f t="shared" si="544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45">SUM(JU138, -JU142)</f>
        <v>0.19390000000000002</v>
      </c>
      <c r="JV161" s="112">
        <f t="shared" si="545"/>
        <v>0.18490000000000001</v>
      </c>
      <c r="JW161" s="172">
        <f t="shared" si="545"/>
        <v>0.19719999999999999</v>
      </c>
      <c r="JX161" s="142">
        <f t="shared" si="545"/>
        <v>0.1991</v>
      </c>
      <c r="JY161" s="112">
        <f t="shared" si="545"/>
        <v>0.20810000000000001</v>
      </c>
      <c r="JZ161" s="172">
        <f t="shared" si="545"/>
        <v>0.20799999999999999</v>
      </c>
      <c r="KA161" s="160">
        <f t="shared" si="545"/>
        <v>0.21790000000000001</v>
      </c>
      <c r="KB161" s="201">
        <f t="shared" si="545"/>
        <v>0.21200000000000002</v>
      </c>
      <c r="KC161" s="172">
        <f t="shared" si="545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546">SUM(KI137, -KI142)</f>
        <v>0.2341</v>
      </c>
      <c r="KJ161" s="160">
        <f t="shared" si="546"/>
        <v>0.24440000000000001</v>
      </c>
      <c r="KK161" s="114">
        <f t="shared" si="546"/>
        <v>0.21870000000000001</v>
      </c>
      <c r="KL161" s="173">
        <f t="shared" si="546"/>
        <v>0.2422</v>
      </c>
      <c r="KM161" s="140">
        <f t="shared" si="546"/>
        <v>0.245</v>
      </c>
      <c r="KN161" s="201">
        <f t="shared" si="546"/>
        <v>0.23170000000000002</v>
      </c>
      <c r="KO161" s="170">
        <f t="shared" si="546"/>
        <v>0.21200000000000002</v>
      </c>
      <c r="KP161" s="138">
        <f t="shared" si="546"/>
        <v>0.2094</v>
      </c>
      <c r="KQ161" s="110">
        <f t="shared" si="546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547">SUM(LL136, -LL142)</f>
        <v>0.22420000000000001</v>
      </c>
      <c r="LM161" s="172">
        <f t="shared" si="547"/>
        <v>0.223</v>
      </c>
      <c r="LN161" s="142">
        <f t="shared" si="547"/>
        <v>0.2266</v>
      </c>
      <c r="LO161" s="112">
        <f t="shared" si="547"/>
        <v>0.22789999999999999</v>
      </c>
      <c r="LP161" s="172">
        <f t="shared" si="547"/>
        <v>0.2208</v>
      </c>
      <c r="LQ161" s="142">
        <f t="shared" si="547"/>
        <v>0.22800000000000001</v>
      </c>
      <c r="LR161" s="110">
        <f t="shared" si="547"/>
        <v>0.22110000000000002</v>
      </c>
      <c r="LS161" s="170">
        <f t="shared" si="547"/>
        <v>0.23509999999999998</v>
      </c>
      <c r="LT161" s="142">
        <f t="shared" si="547"/>
        <v>0.2427</v>
      </c>
      <c r="LU161" s="112">
        <f t="shared" si="547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10">
        <f>SUM(MM136, -MM141)</f>
        <v>0.26150000000000001</v>
      </c>
      <c r="MN161" s="110">
        <f>SUM(MN136, -MN140)</f>
        <v>0.2419</v>
      </c>
      <c r="MO161" s="109">
        <f>SUM(MO139, -MO143)</f>
        <v>0.25020000000000003</v>
      </c>
      <c r="MP161" s="6">
        <f>SUM(MP143, -MP153)</f>
        <v>0</v>
      </c>
      <c r="MQ161" s="6">
        <f>SUM(MQ142, -MQ152)</f>
        <v>0</v>
      </c>
      <c r="MR161" s="6">
        <f>SUM(MR143, -MR153)</f>
        <v>0</v>
      </c>
      <c r="MS161" s="6">
        <f>SUM(MS143, -MS153)</f>
        <v>0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08" t="s">
        <v>70</v>
      </c>
      <c r="MN162" s="116" t="s">
        <v>44</v>
      </c>
      <c r="MO162" s="108" t="s">
        <v>63</v>
      </c>
      <c r="MP162" s="58"/>
      <c r="MQ162" s="58"/>
      <c r="MR162" s="58"/>
      <c r="MS162" s="58"/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548">SUM(EC152, -EC159)</f>
        <v>0</v>
      </c>
      <c r="ED163" s="6">
        <f t="shared" si="548"/>
        <v>0</v>
      </c>
      <c r="EE163" s="6">
        <f t="shared" si="548"/>
        <v>0</v>
      </c>
      <c r="EF163" s="6">
        <f t="shared" si="548"/>
        <v>0</v>
      </c>
      <c r="EG163" s="6">
        <f t="shared" si="548"/>
        <v>0</v>
      </c>
      <c r="EH163" s="6">
        <f t="shared" si="548"/>
        <v>0</v>
      </c>
      <c r="EI163" s="6">
        <f t="shared" si="548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549">SUM(GV152, -GV159)</f>
        <v>0</v>
      </c>
      <c r="GW163" s="6">
        <f t="shared" si="549"/>
        <v>0</v>
      </c>
      <c r="GX163" s="6">
        <f t="shared" si="549"/>
        <v>0</v>
      </c>
      <c r="GY163" s="6">
        <f t="shared" si="549"/>
        <v>0</v>
      </c>
      <c r="GZ163" s="6">
        <f t="shared" si="549"/>
        <v>0</v>
      </c>
      <c r="HA163" s="6">
        <f t="shared" si="549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550">SUM(JJ138, -JJ142)</f>
        <v>0.13739999999999999</v>
      </c>
      <c r="JK163" s="140">
        <f t="shared" si="550"/>
        <v>0.13639999999999999</v>
      </c>
      <c r="JL163" s="114">
        <f t="shared" si="550"/>
        <v>0.13619999999999999</v>
      </c>
      <c r="JM163" s="173">
        <f t="shared" si="550"/>
        <v>0.1426</v>
      </c>
      <c r="JN163" s="112">
        <f t="shared" si="550"/>
        <v>0.15390000000000001</v>
      </c>
      <c r="JO163" s="114">
        <f t="shared" si="550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551">SUM(JU139, -JU143)</f>
        <v>0.18099999999999999</v>
      </c>
      <c r="JV163" s="114">
        <f t="shared" si="551"/>
        <v>0.15350000000000003</v>
      </c>
      <c r="JW163" s="173">
        <f t="shared" si="551"/>
        <v>0.15289999999999998</v>
      </c>
      <c r="JX163" s="140">
        <f t="shared" si="551"/>
        <v>0.15429999999999999</v>
      </c>
      <c r="JY163" s="114">
        <f t="shared" si="551"/>
        <v>0.15439999999999998</v>
      </c>
      <c r="JZ163" s="181">
        <f t="shared" si="551"/>
        <v>0.14980000000000002</v>
      </c>
      <c r="KA163" s="160">
        <f t="shared" si="551"/>
        <v>0.14989999999999998</v>
      </c>
      <c r="KB163" s="201">
        <f t="shared" si="551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552">SUM(KH138, -KH142)</f>
        <v>0.20979999999999999</v>
      </c>
      <c r="KI163" s="170">
        <f t="shared" si="552"/>
        <v>0.20900000000000002</v>
      </c>
      <c r="KJ163" s="138">
        <f t="shared" si="552"/>
        <v>0.217</v>
      </c>
      <c r="KK163" s="110">
        <f t="shared" si="552"/>
        <v>0.2051</v>
      </c>
      <c r="KL163" s="170">
        <f t="shared" si="552"/>
        <v>0.22920000000000001</v>
      </c>
      <c r="KM163" s="138">
        <f t="shared" si="552"/>
        <v>0.24099999999999999</v>
      </c>
      <c r="KN163" s="114">
        <f t="shared" si="552"/>
        <v>0.2195</v>
      </c>
      <c r="KO163" s="173">
        <f t="shared" si="552"/>
        <v>0.20090000000000002</v>
      </c>
      <c r="KP163" s="140">
        <f t="shared" si="552"/>
        <v>0.1971</v>
      </c>
      <c r="KQ163" s="114">
        <f t="shared" si="552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553">SUM(KV137, -KV142)</f>
        <v>0.17380000000000001</v>
      </c>
      <c r="KW163" s="110">
        <f t="shared" si="553"/>
        <v>0.1782</v>
      </c>
      <c r="KX163" s="170">
        <f t="shared" si="553"/>
        <v>0.1832</v>
      </c>
      <c r="KY163" s="138">
        <f t="shared" si="553"/>
        <v>0.19259999999999999</v>
      </c>
      <c r="KZ163" s="112">
        <f t="shared" si="553"/>
        <v>0.19769999999999999</v>
      </c>
      <c r="LA163" s="172">
        <f t="shared" si="553"/>
        <v>0.20150000000000001</v>
      </c>
      <c r="LB163" s="142">
        <f t="shared" si="553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0.26119999999999999</v>
      </c>
      <c r="MM163" s="114">
        <f>SUM(MM136, -MM140)</f>
        <v>0.2505</v>
      </c>
      <c r="MN163" s="114">
        <f>SUM(MN137, -MN142)</f>
        <v>0.24149999999999999</v>
      </c>
      <c r="MO163" s="110">
        <f>SUM(MO136, -MO141)</f>
        <v>0.24440000000000001</v>
      </c>
      <c r="MP163" s="6">
        <f t="shared" ref="MM163:OX163" si="554">SUM(MP152, -MP159)</f>
        <v>0</v>
      </c>
      <c r="MQ163" s="6">
        <f t="shared" si="554"/>
        <v>0</v>
      </c>
      <c r="MR163" s="6">
        <f t="shared" si="554"/>
        <v>0</v>
      </c>
      <c r="MS163" s="6">
        <f t="shared" si="554"/>
        <v>0</v>
      </c>
      <c r="MT163" s="6">
        <f t="shared" si="554"/>
        <v>0</v>
      </c>
      <c r="MU163" s="6">
        <f t="shared" si="554"/>
        <v>0</v>
      </c>
      <c r="MV163" s="6">
        <f t="shared" si="554"/>
        <v>0</v>
      </c>
      <c r="MW163" s="6">
        <f t="shared" si="554"/>
        <v>0</v>
      </c>
      <c r="MX163" s="6">
        <f t="shared" si="554"/>
        <v>0</v>
      </c>
      <c r="MY163" s="6">
        <f t="shared" si="554"/>
        <v>0</v>
      </c>
      <c r="MZ163" s="6">
        <f t="shared" si="554"/>
        <v>0</v>
      </c>
      <c r="NA163" s="6">
        <f t="shared" si="554"/>
        <v>0</v>
      </c>
      <c r="NB163" s="6">
        <f t="shared" si="554"/>
        <v>0</v>
      </c>
      <c r="NC163" s="6">
        <f t="shared" si="554"/>
        <v>0</v>
      </c>
      <c r="ND163" s="6">
        <f t="shared" si="554"/>
        <v>0</v>
      </c>
      <c r="NE163" s="6">
        <f t="shared" si="554"/>
        <v>0</v>
      </c>
      <c r="NF163" s="6">
        <f t="shared" si="554"/>
        <v>0</v>
      </c>
      <c r="NG163" s="6">
        <f t="shared" si="554"/>
        <v>0</v>
      </c>
      <c r="NH163" s="6">
        <f t="shared" si="554"/>
        <v>0</v>
      </c>
      <c r="NI163" s="6">
        <f t="shared" si="554"/>
        <v>0</v>
      </c>
      <c r="NJ163" s="6">
        <f t="shared" si="554"/>
        <v>0</v>
      </c>
      <c r="NK163" s="6">
        <f t="shared" si="554"/>
        <v>0</v>
      </c>
      <c r="NL163" s="6">
        <f t="shared" si="554"/>
        <v>0</v>
      </c>
      <c r="NM163" s="6">
        <f t="shared" si="554"/>
        <v>0</v>
      </c>
      <c r="NN163" s="6">
        <f t="shared" si="554"/>
        <v>0</v>
      </c>
      <c r="NO163" s="6">
        <f t="shared" si="554"/>
        <v>0</v>
      </c>
      <c r="NP163" s="6">
        <f t="shared" si="554"/>
        <v>0</v>
      </c>
      <c r="NQ163" s="6">
        <f t="shared" si="554"/>
        <v>0</v>
      </c>
      <c r="NR163" s="6">
        <f t="shared" si="554"/>
        <v>0</v>
      </c>
      <c r="NS163" s="6">
        <f t="shared" si="554"/>
        <v>0</v>
      </c>
      <c r="NT163" s="6">
        <f t="shared" si="554"/>
        <v>0</v>
      </c>
      <c r="NU163" s="6">
        <f t="shared" si="554"/>
        <v>0</v>
      </c>
      <c r="NV163" s="6">
        <f t="shared" si="554"/>
        <v>0</v>
      </c>
      <c r="NW163" s="6">
        <f t="shared" si="554"/>
        <v>0</v>
      </c>
      <c r="NX163" s="6">
        <f t="shared" si="554"/>
        <v>0</v>
      </c>
      <c r="NY163" s="6">
        <f t="shared" si="554"/>
        <v>0</v>
      </c>
      <c r="NZ163" s="6">
        <f t="shared" si="554"/>
        <v>0</v>
      </c>
      <c r="OA163" s="6">
        <f t="shared" si="554"/>
        <v>0</v>
      </c>
      <c r="OB163" s="6">
        <f t="shared" si="554"/>
        <v>0</v>
      </c>
      <c r="OC163" s="6">
        <f t="shared" si="554"/>
        <v>0</v>
      </c>
      <c r="OD163" s="6">
        <f t="shared" si="554"/>
        <v>0</v>
      </c>
      <c r="OE163" s="6">
        <f t="shared" si="554"/>
        <v>0</v>
      </c>
      <c r="OF163" s="6">
        <f t="shared" si="554"/>
        <v>0</v>
      </c>
      <c r="OG163" s="6">
        <f t="shared" si="554"/>
        <v>0</v>
      </c>
      <c r="OH163" s="6">
        <f t="shared" si="554"/>
        <v>0</v>
      </c>
      <c r="OI163" s="6">
        <f t="shared" si="554"/>
        <v>0</v>
      </c>
      <c r="OJ163" s="6">
        <f t="shared" si="554"/>
        <v>0</v>
      </c>
      <c r="OK163" s="6">
        <f t="shared" si="554"/>
        <v>0</v>
      </c>
      <c r="OL163" s="6">
        <f t="shared" si="554"/>
        <v>0</v>
      </c>
      <c r="OM163" s="6">
        <f t="shared" si="554"/>
        <v>0</v>
      </c>
      <c r="ON163" s="6">
        <f t="shared" si="554"/>
        <v>0</v>
      </c>
      <c r="OO163" s="6">
        <f t="shared" si="554"/>
        <v>0</v>
      </c>
      <c r="OP163" s="6">
        <f t="shared" si="554"/>
        <v>0</v>
      </c>
      <c r="OQ163" s="6">
        <f t="shared" si="554"/>
        <v>0</v>
      </c>
      <c r="OR163" s="6">
        <f t="shared" si="554"/>
        <v>0</v>
      </c>
      <c r="OS163" s="6">
        <f t="shared" si="554"/>
        <v>0</v>
      </c>
      <c r="OT163" s="6">
        <f t="shared" si="554"/>
        <v>0</v>
      </c>
      <c r="OU163" s="6">
        <f t="shared" si="554"/>
        <v>0</v>
      </c>
      <c r="OV163" s="6">
        <f t="shared" si="554"/>
        <v>0</v>
      </c>
      <c r="OW163" s="6">
        <f t="shared" si="554"/>
        <v>0</v>
      </c>
      <c r="OX163" s="6">
        <f t="shared" si="554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555">SUM(PE152, -PE159)</f>
        <v>0</v>
      </c>
      <c r="PF163" s="6">
        <f t="shared" si="555"/>
        <v>0</v>
      </c>
      <c r="PG163" s="6">
        <f t="shared" si="555"/>
        <v>0</v>
      </c>
      <c r="PH163" s="6">
        <f t="shared" si="555"/>
        <v>0</v>
      </c>
      <c r="PI163" s="6">
        <f t="shared" si="555"/>
        <v>0</v>
      </c>
      <c r="PJ163" s="6">
        <f t="shared" si="555"/>
        <v>0</v>
      </c>
      <c r="PK163" s="6">
        <f t="shared" si="555"/>
        <v>0</v>
      </c>
      <c r="PL163" s="6">
        <f t="shared" si="555"/>
        <v>0</v>
      </c>
      <c r="PM163" s="6">
        <f t="shared" si="555"/>
        <v>0</v>
      </c>
      <c r="PN163" s="6">
        <f t="shared" si="555"/>
        <v>0</v>
      </c>
      <c r="PO163" s="6">
        <f t="shared" si="555"/>
        <v>0</v>
      </c>
      <c r="PP163" s="6">
        <f t="shared" si="555"/>
        <v>0</v>
      </c>
      <c r="PQ163" s="6">
        <f t="shared" si="555"/>
        <v>0</v>
      </c>
      <c r="PR163" s="6">
        <f t="shared" si="555"/>
        <v>0</v>
      </c>
      <c r="PS163" s="6">
        <f t="shared" si="555"/>
        <v>0</v>
      </c>
      <c r="PT163" s="6">
        <f t="shared" si="555"/>
        <v>0</v>
      </c>
      <c r="PU163" s="6">
        <f t="shared" si="555"/>
        <v>0</v>
      </c>
      <c r="PV163" s="6">
        <f t="shared" si="555"/>
        <v>0</v>
      </c>
      <c r="PW163" s="6">
        <f t="shared" si="555"/>
        <v>0</v>
      </c>
      <c r="PX163" s="6">
        <f t="shared" si="555"/>
        <v>0</v>
      </c>
      <c r="PY163" s="6">
        <f t="shared" si="555"/>
        <v>0</v>
      </c>
      <c r="PZ163" s="6">
        <f t="shared" si="555"/>
        <v>0</v>
      </c>
      <c r="QA163" s="6">
        <f t="shared" si="555"/>
        <v>0</v>
      </c>
      <c r="QB163" s="6">
        <f t="shared" si="555"/>
        <v>0</v>
      </c>
      <c r="QC163" s="6">
        <f t="shared" si="555"/>
        <v>0</v>
      </c>
      <c r="QD163" s="6">
        <f t="shared" si="555"/>
        <v>0</v>
      </c>
      <c r="QE163" s="6">
        <f t="shared" si="555"/>
        <v>0</v>
      </c>
      <c r="QF163" s="6">
        <f t="shared" si="555"/>
        <v>0</v>
      </c>
      <c r="QG163" s="6">
        <f t="shared" si="555"/>
        <v>0</v>
      </c>
      <c r="QH163" s="6">
        <f t="shared" si="555"/>
        <v>0</v>
      </c>
      <c r="QI163" s="6">
        <f t="shared" si="555"/>
        <v>0</v>
      </c>
      <c r="QJ163" s="6">
        <f t="shared" si="555"/>
        <v>0</v>
      </c>
      <c r="QK163" s="6">
        <f t="shared" si="555"/>
        <v>0</v>
      </c>
      <c r="QL163" s="6">
        <f t="shared" si="555"/>
        <v>0</v>
      </c>
      <c r="QM163" s="6">
        <f t="shared" si="555"/>
        <v>0</v>
      </c>
      <c r="QN163" s="6">
        <f t="shared" si="555"/>
        <v>0</v>
      </c>
      <c r="QO163" s="6">
        <f t="shared" si="555"/>
        <v>0</v>
      </c>
      <c r="QP163" s="6">
        <f t="shared" si="555"/>
        <v>0</v>
      </c>
      <c r="QQ163" s="6">
        <f t="shared" si="555"/>
        <v>0</v>
      </c>
      <c r="QR163" s="6">
        <f t="shared" si="555"/>
        <v>0</v>
      </c>
      <c r="QS163" s="6">
        <f t="shared" si="555"/>
        <v>0</v>
      </c>
      <c r="QT163" s="6">
        <f t="shared" si="555"/>
        <v>0</v>
      </c>
      <c r="QU163" s="6">
        <f t="shared" si="555"/>
        <v>0</v>
      </c>
      <c r="QV163" s="6">
        <f t="shared" si="555"/>
        <v>0</v>
      </c>
      <c r="QW163" s="6">
        <f t="shared" si="555"/>
        <v>0</v>
      </c>
      <c r="QX163" s="6">
        <f t="shared" si="555"/>
        <v>0</v>
      </c>
      <c r="QY163" s="6">
        <f t="shared" si="555"/>
        <v>0</v>
      </c>
      <c r="QZ163" s="6">
        <f t="shared" si="555"/>
        <v>0</v>
      </c>
      <c r="RA163" s="6">
        <f t="shared" si="555"/>
        <v>0</v>
      </c>
      <c r="RB163" s="6">
        <f t="shared" si="555"/>
        <v>0</v>
      </c>
      <c r="RC163" s="6">
        <f t="shared" si="555"/>
        <v>0</v>
      </c>
      <c r="RD163" s="6">
        <f t="shared" si="555"/>
        <v>0</v>
      </c>
      <c r="RE163" s="6">
        <f t="shared" si="555"/>
        <v>0</v>
      </c>
      <c r="RF163" s="6">
        <f t="shared" si="555"/>
        <v>0</v>
      </c>
      <c r="RG163" s="6">
        <f t="shared" si="555"/>
        <v>0</v>
      </c>
      <c r="RH163" s="6">
        <f t="shared" si="555"/>
        <v>0</v>
      </c>
      <c r="RI163" s="6">
        <f t="shared" si="555"/>
        <v>0</v>
      </c>
      <c r="RJ163" s="6">
        <f t="shared" si="555"/>
        <v>0</v>
      </c>
      <c r="RK163" s="6">
        <f t="shared" si="555"/>
        <v>0</v>
      </c>
      <c r="RL163" s="6">
        <f t="shared" si="555"/>
        <v>0</v>
      </c>
      <c r="RM163" s="6">
        <f t="shared" si="555"/>
        <v>0</v>
      </c>
      <c r="RN163" s="6">
        <f t="shared" si="555"/>
        <v>0</v>
      </c>
      <c r="RO163" s="6">
        <f t="shared" si="555"/>
        <v>0</v>
      </c>
      <c r="RP163" s="6">
        <f t="shared" si="555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16" t="s">
        <v>44</v>
      </c>
      <c r="MN164" s="115" t="s">
        <v>59</v>
      </c>
      <c r="MO164" s="108" t="s">
        <v>70</v>
      </c>
      <c r="MP164" s="58"/>
      <c r="MQ164" s="58"/>
      <c r="MR164" s="58"/>
      <c r="MS164" s="58"/>
      <c r="MT164" s="58"/>
      <c r="MU164" s="58"/>
      <c r="MV164" s="58"/>
      <c r="MW164" s="58"/>
      <c r="MX164" s="58"/>
      <c r="MY164" s="58"/>
      <c r="MZ164" s="58"/>
      <c r="NA164" s="58"/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14">
        <f>SUM(MM137, -MM142)</f>
        <v>0.22</v>
      </c>
      <c r="MN165" s="109">
        <f>SUM(MN139, -MN143)</f>
        <v>0.24099999999999999</v>
      </c>
      <c r="MO165" s="114">
        <f>SUM(MO136, -MO140)</f>
        <v>0.2369</v>
      </c>
      <c r="MP165" s="6">
        <f>SUM(MP152, -MP158,)</f>
        <v>0</v>
      </c>
      <c r="MQ165" s="6">
        <f>SUM(MQ153, -MQ159)</f>
        <v>0</v>
      </c>
      <c r="MR165" s="6">
        <f>SUM(MR152, -MR158)</f>
        <v>0</v>
      </c>
      <c r="MS165" s="6">
        <f>SUM(MS152, -MS158,)</f>
        <v>0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11" t="s">
        <v>68</v>
      </c>
      <c r="MN166" s="113" t="s">
        <v>37</v>
      </c>
      <c r="MO166" s="116" t="s">
        <v>47</v>
      </c>
      <c r="MP166" s="58"/>
      <c r="MQ166" s="58"/>
      <c r="MR166" s="58"/>
      <c r="MS166" s="58"/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556">SUM(LI138, -LI142)</f>
        <v>0.17270000000000002</v>
      </c>
      <c r="LJ167" s="173">
        <f t="shared" si="556"/>
        <v>0.1837</v>
      </c>
      <c r="LK167" s="138">
        <f t="shared" si="556"/>
        <v>0.2177</v>
      </c>
      <c r="LL167" s="110">
        <f t="shared" si="556"/>
        <v>0.20979999999999999</v>
      </c>
      <c r="LM167" s="170">
        <f t="shared" si="556"/>
        <v>0.1885</v>
      </c>
      <c r="LN167" s="138">
        <f t="shared" si="556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>SUM(LX137, -LX141)</f>
        <v>0.20829999999999999</v>
      </c>
      <c r="LY167" s="172">
        <f>SUM(LY137, -LY141)</f>
        <v>0.21479999999999999</v>
      </c>
      <c r="LZ167" s="140">
        <f>SUM(LZ137, -LZ141)</f>
        <v>0.1991</v>
      </c>
      <c r="MA167" s="112">
        <f>SUM(MA137, -MA141)</f>
        <v>0.2087</v>
      </c>
      <c r="MB167" s="172">
        <f>SUM(MB137, -MB141)</f>
        <v>0.1905</v>
      </c>
      <c r="MC167" s="142">
        <f>SUM(MC137, -MC141)</f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0.20269999999999999</v>
      </c>
      <c r="MM167" s="110">
        <f>SUM(MM140, -MM143)</f>
        <v>0.19850000000000001</v>
      </c>
      <c r="MN167" s="114">
        <f>SUM(MN138, -MN142)</f>
        <v>0.19719999999999999</v>
      </c>
      <c r="MO167" s="112">
        <f>SUM(MO137, -MO141)</f>
        <v>0.189</v>
      </c>
      <c r="MP167" s="6">
        <f>SUM(MP153, -MP159)</f>
        <v>0</v>
      </c>
      <c r="MQ167" s="6">
        <f>SUM(MQ152, -MQ158)</f>
        <v>0</v>
      </c>
      <c r="MR167" s="6">
        <f>SUM(MR153, -MR159)</f>
        <v>0</v>
      </c>
      <c r="MS167" s="6">
        <f>SUM(MS153, -MS159)</f>
        <v>0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13" t="s">
        <v>37</v>
      </c>
      <c r="MN168" s="108" t="s">
        <v>57</v>
      </c>
      <c r="MO168" s="116" t="s">
        <v>49</v>
      </c>
      <c r="MP168" s="58"/>
      <c r="MQ168" s="58"/>
      <c r="MR168" s="58"/>
      <c r="MS168" s="58"/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557">SUM(EC158, -EC165)</f>
        <v>0</v>
      </c>
      <c r="ED169" s="6">
        <f t="shared" si="557"/>
        <v>0</v>
      </c>
      <c r="EE169" s="6">
        <f t="shared" si="557"/>
        <v>0</v>
      </c>
      <c r="EF169" s="6">
        <f t="shared" si="557"/>
        <v>0</v>
      </c>
      <c r="EG169" s="6">
        <f t="shared" si="557"/>
        <v>0</v>
      </c>
      <c r="EH169" s="6">
        <f t="shared" si="557"/>
        <v>0</v>
      </c>
      <c r="EI169" s="6">
        <f t="shared" si="557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558">SUM(FT136, -FT140)</f>
        <v>7.2999999999999995E-2</v>
      </c>
      <c r="FU169" s="140">
        <f t="shared" si="558"/>
        <v>8.2199999999999995E-2</v>
      </c>
      <c r="FV169" s="114">
        <f t="shared" si="558"/>
        <v>8.0099999999999991E-2</v>
      </c>
      <c r="FW169" s="173">
        <f t="shared" si="558"/>
        <v>7.3499999999999996E-2</v>
      </c>
      <c r="FX169" s="140">
        <f t="shared" si="558"/>
        <v>5.9600000000000007E-2</v>
      </c>
      <c r="FY169" s="109">
        <f t="shared" si="558"/>
        <v>7.4099999999999999E-2</v>
      </c>
      <c r="FZ169" s="181">
        <f t="shared" si="558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559">SUM(GV158, -GV165)</f>
        <v>0</v>
      </c>
      <c r="GW169" s="6">
        <f t="shared" si="559"/>
        <v>0</v>
      </c>
      <c r="GX169" s="6">
        <f t="shared" si="559"/>
        <v>0</v>
      </c>
      <c r="GY169" s="6">
        <f t="shared" si="559"/>
        <v>0</v>
      </c>
      <c r="GZ169" s="6">
        <f t="shared" si="559"/>
        <v>0</v>
      </c>
      <c r="HA169" s="6">
        <f t="shared" si="559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560">SUM(JH141, -JH143)</f>
        <v>0.12380000000000001</v>
      </c>
      <c r="JI169" s="114">
        <f t="shared" si="560"/>
        <v>0.1343</v>
      </c>
      <c r="JJ169" s="173">
        <f t="shared" si="560"/>
        <v>0.1293</v>
      </c>
      <c r="JK169" s="138">
        <f t="shared" si="560"/>
        <v>0.12769999999999998</v>
      </c>
      <c r="JL169" s="110">
        <f t="shared" si="560"/>
        <v>0.12459999999999999</v>
      </c>
      <c r="JM169" s="170">
        <f t="shared" si="560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561">SUM(KH141, -KH143)</f>
        <v>0.16819999999999999</v>
      </c>
      <c r="KI169" s="170">
        <f t="shared" si="561"/>
        <v>0.16109999999999999</v>
      </c>
      <c r="KJ169" s="138">
        <f t="shared" si="561"/>
        <v>0.18029999999999999</v>
      </c>
      <c r="KK169" s="110">
        <f t="shared" si="561"/>
        <v>0.18049999999999999</v>
      </c>
      <c r="KL169" s="170">
        <f t="shared" si="561"/>
        <v>0.1888</v>
      </c>
      <c r="KM169" s="140">
        <f t="shared" si="561"/>
        <v>0.17759999999999998</v>
      </c>
      <c r="KN169" s="114">
        <f t="shared" si="561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14">
        <f>SUM(MM138, -MM142)</f>
        <v>0.18809999999999999</v>
      </c>
      <c r="MN169" s="110">
        <f>SUM(MN136, -MN139)</f>
        <v>0.18060000000000001</v>
      </c>
      <c r="MO169" s="114">
        <f>SUM(MO137, -MO140)</f>
        <v>0.18149999999999999</v>
      </c>
      <c r="MP169" s="6">
        <f t="shared" ref="MM169:OX169" si="562">SUM(MP158, -MP165)</f>
        <v>0</v>
      </c>
      <c r="MQ169" s="6">
        <f t="shared" si="562"/>
        <v>0</v>
      </c>
      <c r="MR169" s="6">
        <f t="shared" si="562"/>
        <v>0</v>
      </c>
      <c r="MS169" s="6">
        <f t="shared" si="562"/>
        <v>0</v>
      </c>
      <c r="MT169" s="6">
        <f t="shared" si="562"/>
        <v>0</v>
      </c>
      <c r="MU169" s="6">
        <f t="shared" si="562"/>
        <v>0</v>
      </c>
      <c r="MV169" s="6">
        <f t="shared" si="562"/>
        <v>0</v>
      </c>
      <c r="MW169" s="6">
        <f t="shared" si="562"/>
        <v>0</v>
      </c>
      <c r="MX169" s="6">
        <f t="shared" si="562"/>
        <v>0</v>
      </c>
      <c r="MY169" s="6">
        <f t="shared" si="562"/>
        <v>0</v>
      </c>
      <c r="MZ169" s="6">
        <f t="shared" si="562"/>
        <v>0</v>
      </c>
      <c r="NA169" s="6">
        <f t="shared" si="562"/>
        <v>0</v>
      </c>
      <c r="NB169" s="6">
        <f t="shared" si="562"/>
        <v>0</v>
      </c>
      <c r="NC169" s="6">
        <f t="shared" si="562"/>
        <v>0</v>
      </c>
      <c r="ND169" s="6">
        <f t="shared" si="562"/>
        <v>0</v>
      </c>
      <c r="NE169" s="6">
        <f t="shared" si="562"/>
        <v>0</v>
      </c>
      <c r="NF169" s="6">
        <f t="shared" si="562"/>
        <v>0</v>
      </c>
      <c r="NG169" s="6">
        <f t="shared" si="562"/>
        <v>0</v>
      </c>
      <c r="NH169" s="6">
        <f t="shared" si="562"/>
        <v>0</v>
      </c>
      <c r="NI169" s="6">
        <f t="shared" si="562"/>
        <v>0</v>
      </c>
      <c r="NJ169" s="6">
        <f t="shared" si="562"/>
        <v>0</v>
      </c>
      <c r="NK169" s="6">
        <f t="shared" si="562"/>
        <v>0</v>
      </c>
      <c r="NL169" s="6">
        <f t="shared" si="562"/>
        <v>0</v>
      </c>
      <c r="NM169" s="6">
        <f t="shared" si="562"/>
        <v>0</v>
      </c>
      <c r="NN169" s="6">
        <f t="shared" si="562"/>
        <v>0</v>
      </c>
      <c r="NO169" s="6">
        <f t="shared" si="562"/>
        <v>0</v>
      </c>
      <c r="NP169" s="6">
        <f t="shared" si="562"/>
        <v>0</v>
      </c>
      <c r="NQ169" s="6">
        <f t="shared" si="562"/>
        <v>0</v>
      </c>
      <c r="NR169" s="6">
        <f t="shared" si="562"/>
        <v>0</v>
      </c>
      <c r="NS169" s="6">
        <f t="shared" si="562"/>
        <v>0</v>
      </c>
      <c r="NT169" s="6">
        <f t="shared" si="562"/>
        <v>0</v>
      </c>
      <c r="NU169" s="6">
        <f t="shared" si="562"/>
        <v>0</v>
      </c>
      <c r="NV169" s="6">
        <f t="shared" si="562"/>
        <v>0</v>
      </c>
      <c r="NW169" s="6">
        <f t="shared" si="562"/>
        <v>0</v>
      </c>
      <c r="NX169" s="6">
        <f t="shared" si="562"/>
        <v>0</v>
      </c>
      <c r="NY169" s="6">
        <f t="shared" si="562"/>
        <v>0</v>
      </c>
      <c r="NZ169" s="6">
        <f t="shared" si="562"/>
        <v>0</v>
      </c>
      <c r="OA169" s="6">
        <f t="shared" si="562"/>
        <v>0</v>
      </c>
      <c r="OB169" s="6">
        <f t="shared" si="562"/>
        <v>0</v>
      </c>
      <c r="OC169" s="6">
        <f t="shared" si="562"/>
        <v>0</v>
      </c>
      <c r="OD169" s="6">
        <f t="shared" si="562"/>
        <v>0</v>
      </c>
      <c r="OE169" s="6">
        <f t="shared" si="562"/>
        <v>0</v>
      </c>
      <c r="OF169" s="6">
        <f t="shared" si="562"/>
        <v>0</v>
      </c>
      <c r="OG169" s="6">
        <f t="shared" si="562"/>
        <v>0</v>
      </c>
      <c r="OH169" s="6">
        <f t="shared" si="562"/>
        <v>0</v>
      </c>
      <c r="OI169" s="6">
        <f t="shared" si="562"/>
        <v>0</v>
      </c>
      <c r="OJ169" s="6">
        <f t="shared" si="562"/>
        <v>0</v>
      </c>
      <c r="OK169" s="6">
        <f t="shared" si="562"/>
        <v>0</v>
      </c>
      <c r="OL169" s="6">
        <f t="shared" si="562"/>
        <v>0</v>
      </c>
      <c r="OM169" s="6">
        <f t="shared" si="562"/>
        <v>0</v>
      </c>
      <c r="ON169" s="6">
        <f t="shared" si="562"/>
        <v>0</v>
      </c>
      <c r="OO169" s="6">
        <f t="shared" si="562"/>
        <v>0</v>
      </c>
      <c r="OP169" s="6">
        <f t="shared" si="562"/>
        <v>0</v>
      </c>
      <c r="OQ169" s="6">
        <f t="shared" si="562"/>
        <v>0</v>
      </c>
      <c r="OR169" s="6">
        <f t="shared" si="562"/>
        <v>0</v>
      </c>
      <c r="OS169" s="6">
        <f t="shared" si="562"/>
        <v>0</v>
      </c>
      <c r="OT169" s="6">
        <f t="shared" si="562"/>
        <v>0</v>
      </c>
      <c r="OU169" s="6">
        <f t="shared" si="562"/>
        <v>0</v>
      </c>
      <c r="OV169" s="6">
        <f t="shared" si="562"/>
        <v>0</v>
      </c>
      <c r="OW169" s="6">
        <f t="shared" si="562"/>
        <v>0</v>
      </c>
      <c r="OX169" s="6">
        <f t="shared" si="562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563">SUM(PE158, -PE165)</f>
        <v>0</v>
      </c>
      <c r="PF169" s="6">
        <f t="shared" si="563"/>
        <v>0</v>
      </c>
      <c r="PG169" s="6">
        <f t="shared" si="563"/>
        <v>0</v>
      </c>
      <c r="PH169" s="6">
        <f t="shared" si="563"/>
        <v>0</v>
      </c>
      <c r="PI169" s="6">
        <f t="shared" si="563"/>
        <v>0</v>
      </c>
      <c r="PJ169" s="6">
        <f t="shared" si="563"/>
        <v>0</v>
      </c>
      <c r="PK169" s="6">
        <f t="shared" si="563"/>
        <v>0</v>
      </c>
      <c r="PL169" s="6">
        <f t="shared" si="563"/>
        <v>0</v>
      </c>
      <c r="PM169" s="6">
        <f t="shared" si="563"/>
        <v>0</v>
      </c>
      <c r="PN169" s="6">
        <f t="shared" si="563"/>
        <v>0</v>
      </c>
      <c r="PO169" s="6">
        <f t="shared" si="563"/>
        <v>0</v>
      </c>
      <c r="PP169" s="6">
        <f t="shared" si="563"/>
        <v>0</v>
      </c>
      <c r="PQ169" s="6">
        <f t="shared" si="563"/>
        <v>0</v>
      </c>
      <c r="PR169" s="6">
        <f t="shared" si="563"/>
        <v>0</v>
      </c>
      <c r="PS169" s="6">
        <f t="shared" si="563"/>
        <v>0</v>
      </c>
      <c r="PT169" s="6">
        <f t="shared" si="563"/>
        <v>0</v>
      </c>
      <c r="PU169" s="6">
        <f t="shared" si="563"/>
        <v>0</v>
      </c>
      <c r="PV169" s="6">
        <f t="shared" si="563"/>
        <v>0</v>
      </c>
      <c r="PW169" s="6">
        <f t="shared" si="563"/>
        <v>0</v>
      </c>
      <c r="PX169" s="6">
        <f t="shared" si="563"/>
        <v>0</v>
      </c>
      <c r="PY169" s="6">
        <f t="shared" si="563"/>
        <v>0</v>
      </c>
      <c r="PZ169" s="6">
        <f t="shared" si="563"/>
        <v>0</v>
      </c>
      <c r="QA169" s="6">
        <f t="shared" si="563"/>
        <v>0</v>
      </c>
      <c r="QB169" s="6">
        <f t="shared" si="563"/>
        <v>0</v>
      </c>
      <c r="QC169" s="6">
        <f t="shared" si="563"/>
        <v>0</v>
      </c>
      <c r="QD169" s="6">
        <f t="shared" si="563"/>
        <v>0</v>
      </c>
      <c r="QE169" s="6">
        <f t="shared" si="563"/>
        <v>0</v>
      </c>
      <c r="QF169" s="6">
        <f t="shared" si="563"/>
        <v>0</v>
      </c>
      <c r="QG169" s="6">
        <f t="shared" si="563"/>
        <v>0</v>
      </c>
      <c r="QH169" s="6">
        <f t="shared" si="563"/>
        <v>0</v>
      </c>
      <c r="QI169" s="6">
        <f t="shared" si="563"/>
        <v>0</v>
      </c>
      <c r="QJ169" s="6">
        <f t="shared" si="563"/>
        <v>0</v>
      </c>
      <c r="QK169" s="6">
        <f t="shared" si="563"/>
        <v>0</v>
      </c>
      <c r="QL169" s="6">
        <f t="shared" si="563"/>
        <v>0</v>
      </c>
      <c r="QM169" s="6">
        <f t="shared" si="563"/>
        <v>0</v>
      </c>
      <c r="QN169" s="6">
        <f t="shared" si="563"/>
        <v>0</v>
      </c>
      <c r="QO169" s="6">
        <f t="shared" si="563"/>
        <v>0</v>
      </c>
      <c r="QP169" s="6">
        <f t="shared" si="563"/>
        <v>0</v>
      </c>
      <c r="QQ169" s="6">
        <f t="shared" si="563"/>
        <v>0</v>
      </c>
      <c r="QR169" s="6">
        <f t="shared" si="563"/>
        <v>0</v>
      </c>
      <c r="QS169" s="6">
        <f t="shared" si="563"/>
        <v>0</v>
      </c>
      <c r="QT169" s="6">
        <f t="shared" si="563"/>
        <v>0</v>
      </c>
      <c r="QU169" s="6">
        <f t="shared" si="563"/>
        <v>0</v>
      </c>
      <c r="QV169" s="6">
        <f t="shared" si="563"/>
        <v>0</v>
      </c>
      <c r="QW169" s="6">
        <f t="shared" si="563"/>
        <v>0</v>
      </c>
      <c r="QX169" s="6">
        <f t="shared" si="563"/>
        <v>0</v>
      </c>
      <c r="QY169" s="6">
        <f t="shared" si="563"/>
        <v>0</v>
      </c>
      <c r="QZ169" s="6">
        <f t="shared" si="563"/>
        <v>0</v>
      </c>
      <c r="RA169" s="6">
        <f t="shared" si="563"/>
        <v>0</v>
      </c>
      <c r="RB169" s="6">
        <f t="shared" si="563"/>
        <v>0</v>
      </c>
      <c r="RC169" s="6">
        <f t="shared" si="563"/>
        <v>0</v>
      </c>
      <c r="RD169" s="6">
        <f t="shared" si="563"/>
        <v>0</v>
      </c>
      <c r="RE169" s="6">
        <f t="shared" si="563"/>
        <v>0</v>
      </c>
      <c r="RF169" s="6">
        <f t="shared" si="563"/>
        <v>0</v>
      </c>
      <c r="RG169" s="6">
        <f t="shared" si="563"/>
        <v>0</v>
      </c>
      <c r="RH169" s="6">
        <f t="shared" si="563"/>
        <v>0</v>
      </c>
      <c r="RI169" s="6">
        <f t="shared" si="563"/>
        <v>0</v>
      </c>
      <c r="RJ169" s="6">
        <f t="shared" si="563"/>
        <v>0</v>
      </c>
      <c r="RK169" s="6">
        <f t="shared" si="563"/>
        <v>0</v>
      </c>
      <c r="RL169" s="6">
        <f t="shared" si="563"/>
        <v>0</v>
      </c>
      <c r="RM169" s="6">
        <f t="shared" si="563"/>
        <v>0</v>
      </c>
      <c r="RN169" s="6">
        <f t="shared" si="563"/>
        <v>0</v>
      </c>
      <c r="RO169" s="6">
        <f t="shared" si="563"/>
        <v>0</v>
      </c>
      <c r="RP169" s="6">
        <f t="shared" si="563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17" t="s">
        <v>64</v>
      </c>
      <c r="MN170" s="117" t="s">
        <v>64</v>
      </c>
      <c r="MO170" s="113" t="s">
        <v>37</v>
      </c>
      <c r="MP170" s="58"/>
      <c r="MQ170" s="58"/>
      <c r="MR170" s="58"/>
      <c r="MS170" s="58"/>
      <c r="MT170" s="58"/>
      <c r="MU170" s="58"/>
      <c r="MV170" s="58"/>
      <c r="MW170" s="58"/>
      <c r="MX170" s="58"/>
      <c r="MY170" s="58"/>
      <c r="MZ170" s="58"/>
      <c r="NA170" s="58"/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564">SUM(FS136, -FS139)</f>
        <v>7.3099999999999998E-2</v>
      </c>
      <c r="FT171" s="173">
        <f t="shared" si="564"/>
        <v>7.0199999999999999E-2</v>
      </c>
      <c r="FU171" s="140">
        <f t="shared" si="564"/>
        <v>6.8899999999999989E-2</v>
      </c>
      <c r="FV171" s="114">
        <f t="shared" si="564"/>
        <v>6.8199999999999997E-2</v>
      </c>
      <c r="FW171" s="173">
        <f t="shared" si="564"/>
        <v>7.0999999999999994E-2</v>
      </c>
      <c r="FX171" s="140">
        <f t="shared" si="564"/>
        <v>5.4600000000000003E-2</v>
      </c>
      <c r="FY171" s="114">
        <f t="shared" si="564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565">SUM(JA140, -JA142)</f>
        <v>0.12590000000000001</v>
      </c>
      <c r="JB171" s="140">
        <f t="shared" si="565"/>
        <v>0.1386</v>
      </c>
      <c r="JC171" s="114">
        <f t="shared" si="565"/>
        <v>0.12559999999999999</v>
      </c>
      <c r="JD171" s="173">
        <f t="shared" si="565"/>
        <v>0.11890000000000001</v>
      </c>
      <c r="JE171" s="140">
        <f t="shared" si="565"/>
        <v>0.12520000000000001</v>
      </c>
      <c r="JF171" s="110">
        <f t="shared" si="565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566">SUM(KM136, -KM141)</f>
        <v>0.14129999999999998</v>
      </c>
      <c r="KN171" s="110">
        <f t="shared" si="566"/>
        <v>0.13769999999999999</v>
      </c>
      <c r="KO171" s="172">
        <f t="shared" si="566"/>
        <v>0.13780000000000001</v>
      </c>
      <c r="KP171" s="142">
        <f t="shared" si="566"/>
        <v>0.13749999999999998</v>
      </c>
      <c r="KQ171" s="114">
        <f t="shared" si="566"/>
        <v>0.1515</v>
      </c>
      <c r="KR171" s="172">
        <f t="shared" si="566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14">
        <f>SUM(MM141, -MM143)</f>
        <v>0.1875</v>
      </c>
      <c r="MN171" s="114">
        <f>SUM(MN140, -MN143)</f>
        <v>0.1797</v>
      </c>
      <c r="MO171" s="114">
        <f>SUM(MO138, -MO142)</f>
        <v>0.16830000000000001</v>
      </c>
      <c r="MP171" s="6">
        <f>SUM(MP158, -MP164,)</f>
        <v>0</v>
      </c>
      <c r="MQ171" s="6">
        <f>SUM(MQ159, -MQ165)</f>
        <v>0</v>
      </c>
      <c r="MR171" s="6">
        <f>SUM(MR158, -MR164)</f>
        <v>0</v>
      </c>
      <c r="MS171" s="6">
        <f>SUM(MS158, -MS164,)</f>
        <v>0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08" t="s">
        <v>57</v>
      </c>
      <c r="MN172" s="111" t="s">
        <v>68</v>
      </c>
      <c r="MO172" s="111" t="s">
        <v>68</v>
      </c>
      <c r="MP172" s="58"/>
      <c r="MQ172" s="58"/>
      <c r="MR172" s="58"/>
      <c r="MS172" s="58"/>
      <c r="MT172" s="58"/>
      <c r="MU172" s="58"/>
      <c r="MV172" s="58"/>
      <c r="MW172" s="58"/>
      <c r="MX172" s="58"/>
      <c r="MY172" s="58"/>
      <c r="MZ172" s="58"/>
      <c r="NA172" s="58"/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10">
        <f>SUM(MM136, -MM139)</f>
        <v>0.1855</v>
      </c>
      <c r="MN173" s="110">
        <f>SUM(MN141, -MN143)</f>
        <v>0.1784</v>
      </c>
      <c r="MO173" s="110">
        <f>SUM(MO140, -MO143)</f>
        <v>0.16750000000000001</v>
      </c>
      <c r="MP173" s="6">
        <f>SUM(MP159, -MP165)</f>
        <v>0</v>
      </c>
      <c r="MQ173" s="6">
        <f>SUM(MQ158, -MQ164)</f>
        <v>0</v>
      </c>
      <c r="MR173" s="6">
        <f>SUM(MR159, -MR165)</f>
        <v>0</v>
      </c>
      <c r="MS173" s="6">
        <f>SUM(MS159, -MS165)</f>
        <v>0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16" t="s">
        <v>47</v>
      </c>
      <c r="MN174" s="116" t="s">
        <v>49</v>
      </c>
      <c r="MO174" s="117" t="s">
        <v>64</v>
      </c>
      <c r="MP174" s="58"/>
      <c r="MQ174" s="58"/>
      <c r="MR174" s="58"/>
      <c r="MS174" s="58"/>
      <c r="MT174" s="58"/>
      <c r="MU174" s="58"/>
      <c r="MV174" s="58"/>
      <c r="MW174" s="58"/>
      <c r="MX174" s="58"/>
      <c r="MY174" s="58"/>
      <c r="MZ174" s="58"/>
      <c r="NA174" s="58"/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567">SUM(EC164, -EC171)</f>
        <v>0</v>
      </c>
      <c r="ED175" s="6">
        <f t="shared" si="567"/>
        <v>0</v>
      </c>
      <c r="EE175" s="6">
        <f t="shared" si="567"/>
        <v>0</v>
      </c>
      <c r="EF175" s="6">
        <f t="shared" si="567"/>
        <v>0</v>
      </c>
      <c r="EG175" s="6">
        <f t="shared" si="567"/>
        <v>0</v>
      </c>
      <c r="EH175" s="6">
        <f t="shared" si="567"/>
        <v>0</v>
      </c>
      <c r="EI175" s="6">
        <f t="shared" si="567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568">SUM(GV164, -GV171)</f>
        <v>0</v>
      </c>
      <c r="GW175" s="6">
        <f t="shared" si="568"/>
        <v>0</v>
      </c>
      <c r="GX175" s="6">
        <f t="shared" si="568"/>
        <v>0</v>
      </c>
      <c r="GY175" s="6">
        <f t="shared" si="568"/>
        <v>0</v>
      </c>
      <c r="GZ175" s="6">
        <f t="shared" si="568"/>
        <v>0</v>
      </c>
      <c r="HA175" s="6">
        <f t="shared" si="568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12">
        <f>SUM(MM137, -MM141)</f>
        <v>0.17330000000000001</v>
      </c>
      <c r="MN175" s="114">
        <f>SUM(MN137, -MN141)</f>
        <v>0.16789999999999999</v>
      </c>
      <c r="MO175" s="114">
        <f>SUM(MO141, -MO143)</f>
        <v>0.16</v>
      </c>
      <c r="MP175" s="6">
        <f t="shared" ref="MM175:OX175" si="569">SUM(MP164, -MP171)</f>
        <v>0</v>
      </c>
      <c r="MQ175" s="6">
        <f t="shared" si="569"/>
        <v>0</v>
      </c>
      <c r="MR175" s="6">
        <f t="shared" si="569"/>
        <v>0</v>
      </c>
      <c r="MS175" s="6">
        <f t="shared" si="569"/>
        <v>0</v>
      </c>
      <c r="MT175" s="6">
        <f t="shared" si="569"/>
        <v>0</v>
      </c>
      <c r="MU175" s="6">
        <f t="shared" si="569"/>
        <v>0</v>
      </c>
      <c r="MV175" s="6">
        <f t="shared" si="569"/>
        <v>0</v>
      </c>
      <c r="MW175" s="6">
        <f t="shared" si="569"/>
        <v>0</v>
      </c>
      <c r="MX175" s="6">
        <f t="shared" si="569"/>
        <v>0</v>
      </c>
      <c r="MY175" s="6">
        <f t="shared" si="569"/>
        <v>0</v>
      </c>
      <c r="MZ175" s="6">
        <f t="shared" si="569"/>
        <v>0</v>
      </c>
      <c r="NA175" s="6">
        <f t="shared" si="569"/>
        <v>0</v>
      </c>
      <c r="NB175" s="6">
        <f t="shared" si="569"/>
        <v>0</v>
      </c>
      <c r="NC175" s="6">
        <f t="shared" si="569"/>
        <v>0</v>
      </c>
      <c r="ND175" s="6">
        <f t="shared" si="569"/>
        <v>0</v>
      </c>
      <c r="NE175" s="6">
        <f t="shared" si="569"/>
        <v>0</v>
      </c>
      <c r="NF175" s="6">
        <f t="shared" si="569"/>
        <v>0</v>
      </c>
      <c r="NG175" s="6">
        <f t="shared" si="569"/>
        <v>0</v>
      </c>
      <c r="NH175" s="6">
        <f t="shared" si="569"/>
        <v>0</v>
      </c>
      <c r="NI175" s="6">
        <f t="shared" si="569"/>
        <v>0</v>
      </c>
      <c r="NJ175" s="6">
        <f t="shared" si="569"/>
        <v>0</v>
      </c>
      <c r="NK175" s="6">
        <f t="shared" si="569"/>
        <v>0</v>
      </c>
      <c r="NL175" s="6">
        <f t="shared" si="569"/>
        <v>0</v>
      </c>
      <c r="NM175" s="6">
        <f t="shared" si="569"/>
        <v>0</v>
      </c>
      <c r="NN175" s="6">
        <f t="shared" si="569"/>
        <v>0</v>
      </c>
      <c r="NO175" s="6">
        <f t="shared" si="569"/>
        <v>0</v>
      </c>
      <c r="NP175" s="6">
        <f t="shared" si="569"/>
        <v>0</v>
      </c>
      <c r="NQ175" s="6">
        <f t="shared" si="569"/>
        <v>0</v>
      </c>
      <c r="NR175" s="6">
        <f t="shared" si="569"/>
        <v>0</v>
      </c>
      <c r="NS175" s="6">
        <f t="shared" si="569"/>
        <v>0</v>
      </c>
      <c r="NT175" s="6">
        <f t="shared" si="569"/>
        <v>0</v>
      </c>
      <c r="NU175" s="6">
        <f t="shared" si="569"/>
        <v>0</v>
      </c>
      <c r="NV175" s="6">
        <f t="shared" si="569"/>
        <v>0</v>
      </c>
      <c r="NW175" s="6">
        <f t="shared" si="569"/>
        <v>0</v>
      </c>
      <c r="NX175" s="6">
        <f t="shared" si="569"/>
        <v>0</v>
      </c>
      <c r="NY175" s="6">
        <f t="shared" si="569"/>
        <v>0</v>
      </c>
      <c r="NZ175" s="6">
        <f t="shared" si="569"/>
        <v>0</v>
      </c>
      <c r="OA175" s="6">
        <f t="shared" si="569"/>
        <v>0</v>
      </c>
      <c r="OB175" s="6">
        <f t="shared" si="569"/>
        <v>0</v>
      </c>
      <c r="OC175" s="6">
        <f t="shared" si="569"/>
        <v>0</v>
      </c>
      <c r="OD175" s="6">
        <f t="shared" si="569"/>
        <v>0</v>
      </c>
      <c r="OE175" s="6">
        <f t="shared" si="569"/>
        <v>0</v>
      </c>
      <c r="OF175" s="6">
        <f t="shared" si="569"/>
        <v>0</v>
      </c>
      <c r="OG175" s="6">
        <f t="shared" si="569"/>
        <v>0</v>
      </c>
      <c r="OH175" s="6">
        <f t="shared" si="569"/>
        <v>0</v>
      </c>
      <c r="OI175" s="6">
        <f t="shared" si="569"/>
        <v>0</v>
      </c>
      <c r="OJ175" s="6">
        <f t="shared" si="569"/>
        <v>0</v>
      </c>
      <c r="OK175" s="6">
        <f t="shared" si="569"/>
        <v>0</v>
      </c>
      <c r="OL175" s="6">
        <f t="shared" si="569"/>
        <v>0</v>
      </c>
      <c r="OM175" s="6">
        <f t="shared" si="569"/>
        <v>0</v>
      </c>
      <c r="ON175" s="6">
        <f t="shared" si="569"/>
        <v>0</v>
      </c>
      <c r="OO175" s="6">
        <f t="shared" si="569"/>
        <v>0</v>
      </c>
      <c r="OP175" s="6">
        <f t="shared" si="569"/>
        <v>0</v>
      </c>
      <c r="OQ175" s="6">
        <f t="shared" si="569"/>
        <v>0</v>
      </c>
      <c r="OR175" s="6">
        <f t="shared" si="569"/>
        <v>0</v>
      </c>
      <c r="OS175" s="6">
        <f t="shared" si="569"/>
        <v>0</v>
      </c>
      <c r="OT175" s="6">
        <f t="shared" si="569"/>
        <v>0</v>
      </c>
      <c r="OU175" s="6">
        <f t="shared" si="569"/>
        <v>0</v>
      </c>
      <c r="OV175" s="6">
        <f t="shared" si="569"/>
        <v>0</v>
      </c>
      <c r="OW175" s="6">
        <f t="shared" si="569"/>
        <v>0</v>
      </c>
      <c r="OX175" s="6">
        <f t="shared" si="569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570">SUM(PE164, -PE171)</f>
        <v>0</v>
      </c>
      <c r="PF175" s="6">
        <f t="shared" si="570"/>
        <v>0</v>
      </c>
      <c r="PG175" s="6">
        <f t="shared" si="570"/>
        <v>0</v>
      </c>
      <c r="PH175" s="6">
        <f t="shared" si="570"/>
        <v>0</v>
      </c>
      <c r="PI175" s="6">
        <f t="shared" si="570"/>
        <v>0</v>
      </c>
      <c r="PJ175" s="6">
        <f t="shared" si="570"/>
        <v>0</v>
      </c>
      <c r="PK175" s="6">
        <f t="shared" si="570"/>
        <v>0</v>
      </c>
      <c r="PL175" s="6">
        <f t="shared" si="570"/>
        <v>0</v>
      </c>
      <c r="PM175" s="6">
        <f t="shared" si="570"/>
        <v>0</v>
      </c>
      <c r="PN175" s="6">
        <f t="shared" si="570"/>
        <v>0</v>
      </c>
      <c r="PO175" s="6">
        <f t="shared" si="570"/>
        <v>0</v>
      </c>
      <c r="PP175" s="6">
        <f t="shared" si="570"/>
        <v>0</v>
      </c>
      <c r="PQ175" s="6">
        <f t="shared" si="570"/>
        <v>0</v>
      </c>
      <c r="PR175" s="6">
        <f t="shared" si="570"/>
        <v>0</v>
      </c>
      <c r="PS175" s="6">
        <f t="shared" si="570"/>
        <v>0</v>
      </c>
      <c r="PT175" s="6">
        <f t="shared" si="570"/>
        <v>0</v>
      </c>
      <c r="PU175" s="6">
        <f t="shared" si="570"/>
        <v>0</v>
      </c>
      <c r="PV175" s="6">
        <f t="shared" si="570"/>
        <v>0</v>
      </c>
      <c r="PW175" s="6">
        <f t="shared" si="570"/>
        <v>0</v>
      </c>
      <c r="PX175" s="6">
        <f t="shared" si="570"/>
        <v>0</v>
      </c>
      <c r="PY175" s="6">
        <f t="shared" si="570"/>
        <v>0</v>
      </c>
      <c r="PZ175" s="6">
        <f t="shared" si="570"/>
        <v>0</v>
      </c>
      <c r="QA175" s="6">
        <f t="shared" si="570"/>
        <v>0</v>
      </c>
      <c r="QB175" s="6">
        <f t="shared" si="570"/>
        <v>0</v>
      </c>
      <c r="QC175" s="6">
        <f t="shared" si="570"/>
        <v>0</v>
      </c>
      <c r="QD175" s="6">
        <f t="shared" si="570"/>
        <v>0</v>
      </c>
      <c r="QE175" s="6">
        <f t="shared" si="570"/>
        <v>0</v>
      </c>
      <c r="QF175" s="6">
        <f t="shared" si="570"/>
        <v>0</v>
      </c>
      <c r="QG175" s="6">
        <f t="shared" si="570"/>
        <v>0</v>
      </c>
      <c r="QH175" s="6">
        <f t="shared" si="570"/>
        <v>0</v>
      </c>
      <c r="QI175" s="6">
        <f t="shared" si="570"/>
        <v>0</v>
      </c>
      <c r="QJ175" s="6">
        <f t="shared" si="570"/>
        <v>0</v>
      </c>
      <c r="QK175" s="6">
        <f t="shared" si="570"/>
        <v>0</v>
      </c>
      <c r="QL175" s="6">
        <f t="shared" si="570"/>
        <v>0</v>
      </c>
      <c r="QM175" s="6">
        <f t="shared" si="570"/>
        <v>0</v>
      </c>
      <c r="QN175" s="6">
        <f t="shared" si="570"/>
        <v>0</v>
      </c>
      <c r="QO175" s="6">
        <f t="shared" si="570"/>
        <v>0</v>
      </c>
      <c r="QP175" s="6">
        <f t="shared" si="570"/>
        <v>0</v>
      </c>
      <c r="QQ175" s="6">
        <f t="shared" si="570"/>
        <v>0</v>
      </c>
      <c r="QR175" s="6">
        <f t="shared" si="570"/>
        <v>0</v>
      </c>
      <c r="QS175" s="6">
        <f t="shared" si="570"/>
        <v>0</v>
      </c>
      <c r="QT175" s="6">
        <f t="shared" si="570"/>
        <v>0</v>
      </c>
      <c r="QU175" s="6">
        <f t="shared" si="570"/>
        <v>0</v>
      </c>
      <c r="QV175" s="6">
        <f t="shared" si="570"/>
        <v>0</v>
      </c>
      <c r="QW175" s="6">
        <f t="shared" si="570"/>
        <v>0</v>
      </c>
      <c r="QX175" s="6">
        <f t="shared" si="570"/>
        <v>0</v>
      </c>
      <c r="QY175" s="6">
        <f t="shared" si="570"/>
        <v>0</v>
      </c>
      <c r="QZ175" s="6">
        <f t="shared" si="570"/>
        <v>0</v>
      </c>
      <c r="RA175" s="6">
        <f t="shared" si="570"/>
        <v>0</v>
      </c>
      <c r="RB175" s="6">
        <f t="shared" si="570"/>
        <v>0</v>
      </c>
      <c r="RC175" s="6">
        <f t="shared" si="570"/>
        <v>0</v>
      </c>
      <c r="RD175" s="6">
        <f t="shared" si="570"/>
        <v>0</v>
      </c>
      <c r="RE175" s="6">
        <f t="shared" si="570"/>
        <v>0</v>
      </c>
      <c r="RF175" s="6">
        <f t="shared" si="570"/>
        <v>0</v>
      </c>
      <c r="RG175" s="6">
        <f t="shared" si="570"/>
        <v>0</v>
      </c>
      <c r="RH175" s="6">
        <f t="shared" si="570"/>
        <v>0</v>
      </c>
      <c r="RI175" s="6">
        <f t="shared" si="570"/>
        <v>0</v>
      </c>
      <c r="RJ175" s="6">
        <f t="shared" si="570"/>
        <v>0</v>
      </c>
      <c r="RK175" s="6">
        <f t="shared" si="570"/>
        <v>0</v>
      </c>
      <c r="RL175" s="6">
        <f t="shared" si="570"/>
        <v>0</v>
      </c>
      <c r="RM175" s="6">
        <f t="shared" si="570"/>
        <v>0</v>
      </c>
      <c r="RN175" s="6">
        <f t="shared" si="570"/>
        <v>0</v>
      </c>
      <c r="RO175" s="6">
        <f t="shared" si="570"/>
        <v>0</v>
      </c>
      <c r="RP175" s="6">
        <f t="shared" si="570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16" t="s">
        <v>49</v>
      </c>
      <c r="MN176" s="116" t="s">
        <v>47</v>
      </c>
      <c r="MO176" s="115" t="s">
        <v>51</v>
      </c>
      <c r="MP176" s="58"/>
      <c r="MQ176" s="58"/>
      <c r="MR176" s="58"/>
      <c r="MS176" s="58"/>
      <c r="MT176" s="58"/>
      <c r="MU176" s="58"/>
      <c r="MV176" s="58"/>
      <c r="MW176" s="58"/>
      <c r="MX176" s="58"/>
      <c r="MY176" s="58"/>
      <c r="MZ176" s="58"/>
      <c r="NA176" s="58"/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571">SUM(JB136, -JB140)</f>
        <v>0.1012</v>
      </c>
      <c r="JC177" s="114">
        <f t="shared" si="571"/>
        <v>9.7799999999999998E-2</v>
      </c>
      <c r="JD177" s="173">
        <f t="shared" si="571"/>
        <v>0.1033</v>
      </c>
      <c r="JE177" s="140">
        <f t="shared" si="571"/>
        <v>9.6699999999999994E-2</v>
      </c>
      <c r="JF177" s="114">
        <f t="shared" si="571"/>
        <v>0.1069</v>
      </c>
      <c r="JG177" s="173">
        <f t="shared" si="571"/>
        <v>8.4100000000000008E-2</v>
      </c>
      <c r="JH177" s="138">
        <f t="shared" si="571"/>
        <v>8.3900000000000002E-2</v>
      </c>
      <c r="JI177" s="110">
        <f t="shared" si="571"/>
        <v>9.1300000000000006E-2</v>
      </c>
      <c r="JJ177" s="170">
        <f t="shared" si="571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572">SUM(LO136, -LO140)</f>
        <v>0.1477</v>
      </c>
      <c r="LP177" s="181">
        <f t="shared" si="572"/>
        <v>0.15029999999999999</v>
      </c>
      <c r="LQ177" s="160">
        <f t="shared" si="572"/>
        <v>0.14280000000000001</v>
      </c>
      <c r="LR177" s="110">
        <f t="shared" si="572"/>
        <v>0.13500000000000001</v>
      </c>
      <c r="LS177" s="173">
        <f t="shared" si="572"/>
        <v>0.15079999999999999</v>
      </c>
      <c r="LT177" s="140">
        <f t="shared" si="572"/>
        <v>0.14499999999999999</v>
      </c>
      <c r="LU177" s="114">
        <f t="shared" si="572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0.17060000000000003</v>
      </c>
      <c r="MM177" s="114">
        <f>SUM(MM137, -MM140)</f>
        <v>0.1623</v>
      </c>
      <c r="MN177" s="112">
        <f>SUM(MN137, -MN140)</f>
        <v>0.1666</v>
      </c>
      <c r="MO177" s="114">
        <f>SUM(MO139, -MO142)</f>
        <v>0.15660000000000002</v>
      </c>
      <c r="MP177" s="6">
        <f>SUM(MP164, -MP170,)</f>
        <v>0</v>
      </c>
      <c r="MQ177" s="6">
        <f>SUM(MQ165, -MQ171)</f>
        <v>0</v>
      </c>
      <c r="MR177" s="6">
        <f>SUM(MR164, -MR170)</f>
        <v>0</v>
      </c>
      <c r="MS177" s="6">
        <f>SUM(MS164, -MS170,)</f>
        <v>0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13" t="s">
        <v>40</v>
      </c>
      <c r="MN178" s="115" t="s">
        <v>51</v>
      </c>
      <c r="MO178" s="108" t="s">
        <v>57</v>
      </c>
      <c r="MP178" s="58"/>
      <c r="MQ178" s="58"/>
      <c r="MR178" s="58"/>
      <c r="MS178" s="58"/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573">SUM(LP137, -LP140)</f>
        <v>0.13930000000000001</v>
      </c>
      <c r="LQ179" s="142">
        <f t="shared" si="573"/>
        <v>0.13300000000000001</v>
      </c>
      <c r="LR179" s="201">
        <f t="shared" si="573"/>
        <v>0.13100000000000001</v>
      </c>
      <c r="LS179" s="173">
        <f t="shared" si="573"/>
        <v>0.1419</v>
      </c>
      <c r="LT179" s="140">
        <f t="shared" si="573"/>
        <v>0.14419999999999999</v>
      </c>
      <c r="LU179" s="114">
        <f t="shared" si="573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14">
        <f>SUM(MM138, -MM141)</f>
        <v>0.1414</v>
      </c>
      <c r="MN179" s="114">
        <f>SUM(MN139, -MN142)</f>
        <v>0.13619999999999999</v>
      </c>
      <c r="MO179" s="110">
        <f>SUM(MO136, -MO139)</f>
        <v>0.1542</v>
      </c>
      <c r="MP179" s="6">
        <f>SUM(MP165, -MP171)</f>
        <v>0</v>
      </c>
      <c r="MQ179" s="6">
        <f>SUM(MQ164, -MQ170)</f>
        <v>0</v>
      </c>
      <c r="MR179" s="6">
        <f>SUM(MR165, -MR171)</f>
        <v>0</v>
      </c>
      <c r="MS179" s="6">
        <f>SUM(MS165, -MS171)</f>
        <v>0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253" t="s">
        <v>54</v>
      </c>
      <c r="MN180" s="113" t="s">
        <v>42</v>
      </c>
      <c r="MO180" s="108" t="s">
        <v>39</v>
      </c>
      <c r="MP180" s="58"/>
      <c r="MQ180" s="58"/>
      <c r="MR180" s="58"/>
      <c r="MS180" s="58"/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574">SUM(EC170, -EC177)</f>
        <v>0</v>
      </c>
      <c r="ED181" s="6">
        <f t="shared" si="574"/>
        <v>0</v>
      </c>
      <c r="EE181" s="6">
        <f t="shared" si="574"/>
        <v>0</v>
      </c>
      <c r="EF181" s="6">
        <f t="shared" si="574"/>
        <v>0</v>
      </c>
      <c r="EG181" s="6">
        <f t="shared" si="574"/>
        <v>0</v>
      </c>
      <c r="EH181" s="6">
        <f t="shared" si="574"/>
        <v>0</v>
      </c>
      <c r="EI181" s="6">
        <f t="shared" si="574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575">SUM(GV170, -GV177)</f>
        <v>0</v>
      </c>
      <c r="GW181" s="6">
        <f t="shared" si="575"/>
        <v>0</v>
      </c>
      <c r="GX181" s="6">
        <f t="shared" si="575"/>
        <v>0</v>
      </c>
      <c r="GY181" s="6">
        <f t="shared" si="575"/>
        <v>0</v>
      </c>
      <c r="GZ181" s="6">
        <f t="shared" si="575"/>
        <v>0</v>
      </c>
      <c r="HA181" s="6">
        <f t="shared" si="575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12">
        <f>SUM(MM142, -MM143)</f>
        <v>0.14080000000000001</v>
      </c>
      <c r="MN181" s="114">
        <f>SUM(MN138, -MN141)</f>
        <v>0.1236</v>
      </c>
      <c r="MO181" s="110">
        <f>SUM(MO136, -MO138)</f>
        <v>0.14250000000000002</v>
      </c>
      <c r="MP181" s="6">
        <f t="shared" ref="MM181:OX181" si="576">SUM(MP170, -MP177)</f>
        <v>0</v>
      </c>
      <c r="MQ181" s="6">
        <f t="shared" si="576"/>
        <v>0</v>
      </c>
      <c r="MR181" s="6">
        <f t="shared" si="576"/>
        <v>0</v>
      </c>
      <c r="MS181" s="6">
        <f t="shared" si="576"/>
        <v>0</v>
      </c>
      <c r="MT181" s="6">
        <f t="shared" si="576"/>
        <v>0</v>
      </c>
      <c r="MU181" s="6">
        <f t="shared" si="576"/>
        <v>0</v>
      </c>
      <c r="MV181" s="6">
        <f t="shared" si="576"/>
        <v>0</v>
      </c>
      <c r="MW181" s="6">
        <f t="shared" si="576"/>
        <v>0</v>
      </c>
      <c r="MX181" s="6">
        <f t="shared" si="576"/>
        <v>0</v>
      </c>
      <c r="MY181" s="6">
        <f t="shared" si="576"/>
        <v>0</v>
      </c>
      <c r="MZ181" s="6">
        <f t="shared" si="576"/>
        <v>0</v>
      </c>
      <c r="NA181" s="6">
        <f t="shared" si="576"/>
        <v>0</v>
      </c>
      <c r="NB181" s="6">
        <f t="shared" si="576"/>
        <v>0</v>
      </c>
      <c r="NC181" s="6">
        <f t="shared" si="576"/>
        <v>0</v>
      </c>
      <c r="ND181" s="6">
        <f t="shared" si="576"/>
        <v>0</v>
      </c>
      <c r="NE181" s="6">
        <f t="shared" si="576"/>
        <v>0</v>
      </c>
      <c r="NF181" s="6">
        <f t="shared" si="576"/>
        <v>0</v>
      </c>
      <c r="NG181" s="6">
        <f t="shared" si="576"/>
        <v>0</v>
      </c>
      <c r="NH181" s="6">
        <f t="shared" si="576"/>
        <v>0</v>
      </c>
      <c r="NI181" s="6">
        <f t="shared" si="576"/>
        <v>0</v>
      </c>
      <c r="NJ181" s="6">
        <f t="shared" si="576"/>
        <v>0</v>
      </c>
      <c r="NK181" s="6">
        <f t="shared" si="576"/>
        <v>0</v>
      </c>
      <c r="NL181" s="6">
        <f t="shared" si="576"/>
        <v>0</v>
      </c>
      <c r="NM181" s="6">
        <f t="shared" si="576"/>
        <v>0</v>
      </c>
      <c r="NN181" s="6">
        <f t="shared" si="576"/>
        <v>0</v>
      </c>
      <c r="NO181" s="6">
        <f t="shared" si="576"/>
        <v>0</v>
      </c>
      <c r="NP181" s="6">
        <f t="shared" si="576"/>
        <v>0</v>
      </c>
      <c r="NQ181" s="6">
        <f t="shared" si="576"/>
        <v>0</v>
      </c>
      <c r="NR181" s="6">
        <f t="shared" si="576"/>
        <v>0</v>
      </c>
      <c r="NS181" s="6">
        <f t="shared" si="576"/>
        <v>0</v>
      </c>
      <c r="NT181" s="6">
        <f t="shared" si="576"/>
        <v>0</v>
      </c>
      <c r="NU181" s="6">
        <f t="shared" si="576"/>
        <v>0</v>
      </c>
      <c r="NV181" s="6">
        <f t="shared" si="576"/>
        <v>0</v>
      </c>
      <c r="NW181" s="6">
        <f t="shared" si="576"/>
        <v>0</v>
      </c>
      <c r="NX181" s="6">
        <f t="shared" si="576"/>
        <v>0</v>
      </c>
      <c r="NY181" s="6">
        <f t="shared" si="576"/>
        <v>0</v>
      </c>
      <c r="NZ181" s="6">
        <f t="shared" si="576"/>
        <v>0</v>
      </c>
      <c r="OA181" s="6">
        <f t="shared" si="576"/>
        <v>0</v>
      </c>
      <c r="OB181" s="6">
        <f t="shared" si="576"/>
        <v>0</v>
      </c>
      <c r="OC181" s="6">
        <f t="shared" si="576"/>
        <v>0</v>
      </c>
      <c r="OD181" s="6">
        <f t="shared" si="576"/>
        <v>0</v>
      </c>
      <c r="OE181" s="6">
        <f t="shared" si="576"/>
        <v>0</v>
      </c>
      <c r="OF181" s="6">
        <f t="shared" si="576"/>
        <v>0</v>
      </c>
      <c r="OG181" s="6">
        <f t="shared" si="576"/>
        <v>0</v>
      </c>
      <c r="OH181" s="6">
        <f t="shared" si="576"/>
        <v>0</v>
      </c>
      <c r="OI181" s="6">
        <f t="shared" si="576"/>
        <v>0</v>
      </c>
      <c r="OJ181" s="6">
        <f t="shared" si="576"/>
        <v>0</v>
      </c>
      <c r="OK181" s="6">
        <f t="shared" si="576"/>
        <v>0</v>
      </c>
      <c r="OL181" s="6">
        <f t="shared" si="576"/>
        <v>0</v>
      </c>
      <c r="OM181" s="6">
        <f t="shared" si="576"/>
        <v>0</v>
      </c>
      <c r="ON181" s="6">
        <f t="shared" si="576"/>
        <v>0</v>
      </c>
      <c r="OO181" s="6">
        <f t="shared" si="576"/>
        <v>0</v>
      </c>
      <c r="OP181" s="6">
        <f t="shared" si="576"/>
        <v>0</v>
      </c>
      <c r="OQ181" s="6">
        <f t="shared" si="576"/>
        <v>0</v>
      </c>
      <c r="OR181" s="6">
        <f t="shared" si="576"/>
        <v>0</v>
      </c>
      <c r="OS181" s="6">
        <f t="shared" si="576"/>
        <v>0</v>
      </c>
      <c r="OT181" s="6">
        <f t="shared" si="576"/>
        <v>0</v>
      </c>
      <c r="OU181" s="6">
        <f t="shared" si="576"/>
        <v>0</v>
      </c>
      <c r="OV181" s="6">
        <f t="shared" si="576"/>
        <v>0</v>
      </c>
      <c r="OW181" s="6">
        <f t="shared" si="576"/>
        <v>0</v>
      </c>
      <c r="OX181" s="6">
        <f t="shared" si="576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577">SUM(PE170, -PE177)</f>
        <v>0</v>
      </c>
      <c r="PF181" s="6">
        <f t="shared" si="577"/>
        <v>0</v>
      </c>
      <c r="PG181" s="6">
        <f t="shared" si="577"/>
        <v>0</v>
      </c>
      <c r="PH181" s="6">
        <f t="shared" si="577"/>
        <v>0</v>
      </c>
      <c r="PI181" s="6">
        <f t="shared" si="577"/>
        <v>0</v>
      </c>
      <c r="PJ181" s="6">
        <f t="shared" si="577"/>
        <v>0</v>
      </c>
      <c r="PK181" s="6">
        <f t="shared" si="577"/>
        <v>0</v>
      </c>
      <c r="PL181" s="6">
        <f t="shared" si="577"/>
        <v>0</v>
      </c>
      <c r="PM181" s="6">
        <f t="shared" si="577"/>
        <v>0</v>
      </c>
      <c r="PN181" s="6">
        <f t="shared" si="577"/>
        <v>0</v>
      </c>
      <c r="PO181" s="6">
        <f t="shared" si="577"/>
        <v>0</v>
      </c>
      <c r="PP181" s="6">
        <f t="shared" si="577"/>
        <v>0</v>
      </c>
      <c r="PQ181" s="6">
        <f t="shared" si="577"/>
        <v>0</v>
      </c>
      <c r="PR181" s="6">
        <f t="shared" si="577"/>
        <v>0</v>
      </c>
      <c r="PS181" s="6">
        <f t="shared" si="577"/>
        <v>0</v>
      </c>
      <c r="PT181" s="6">
        <f t="shared" si="577"/>
        <v>0</v>
      </c>
      <c r="PU181" s="6">
        <f t="shared" si="577"/>
        <v>0</v>
      </c>
      <c r="PV181" s="6">
        <f t="shared" si="577"/>
        <v>0</v>
      </c>
      <c r="PW181" s="6">
        <f t="shared" si="577"/>
        <v>0</v>
      </c>
      <c r="PX181" s="6">
        <f t="shared" si="577"/>
        <v>0</v>
      </c>
      <c r="PY181" s="6">
        <f t="shared" si="577"/>
        <v>0</v>
      </c>
      <c r="PZ181" s="6">
        <f t="shared" si="577"/>
        <v>0</v>
      </c>
      <c r="QA181" s="6">
        <f t="shared" si="577"/>
        <v>0</v>
      </c>
      <c r="QB181" s="6">
        <f t="shared" si="577"/>
        <v>0</v>
      </c>
      <c r="QC181" s="6">
        <f t="shared" si="577"/>
        <v>0</v>
      </c>
      <c r="QD181" s="6">
        <f t="shared" si="577"/>
        <v>0</v>
      </c>
      <c r="QE181" s="6">
        <f t="shared" si="577"/>
        <v>0</v>
      </c>
      <c r="QF181" s="6">
        <f t="shared" si="577"/>
        <v>0</v>
      </c>
      <c r="QG181" s="6">
        <f t="shared" si="577"/>
        <v>0</v>
      </c>
      <c r="QH181" s="6">
        <f t="shared" si="577"/>
        <v>0</v>
      </c>
      <c r="QI181" s="6">
        <f t="shared" si="577"/>
        <v>0</v>
      </c>
      <c r="QJ181" s="6">
        <f t="shared" si="577"/>
        <v>0</v>
      </c>
      <c r="QK181" s="6">
        <f t="shared" si="577"/>
        <v>0</v>
      </c>
      <c r="QL181" s="6">
        <f t="shared" si="577"/>
        <v>0</v>
      </c>
      <c r="QM181" s="6">
        <f t="shared" si="577"/>
        <v>0</v>
      </c>
      <c r="QN181" s="6">
        <f t="shared" si="577"/>
        <v>0</v>
      </c>
      <c r="QO181" s="6">
        <f t="shared" si="577"/>
        <v>0</v>
      </c>
      <c r="QP181" s="6">
        <f t="shared" si="577"/>
        <v>0</v>
      </c>
      <c r="QQ181" s="6">
        <f t="shared" si="577"/>
        <v>0</v>
      </c>
      <c r="QR181" s="6">
        <f t="shared" si="577"/>
        <v>0</v>
      </c>
      <c r="QS181" s="6">
        <f t="shared" si="577"/>
        <v>0</v>
      </c>
      <c r="QT181" s="6">
        <f t="shared" si="577"/>
        <v>0</v>
      </c>
      <c r="QU181" s="6">
        <f t="shared" si="577"/>
        <v>0</v>
      </c>
      <c r="QV181" s="6">
        <f t="shared" si="577"/>
        <v>0</v>
      </c>
      <c r="QW181" s="6">
        <f t="shared" si="577"/>
        <v>0</v>
      </c>
      <c r="QX181" s="6">
        <f t="shared" si="577"/>
        <v>0</v>
      </c>
      <c r="QY181" s="6">
        <f t="shared" si="577"/>
        <v>0</v>
      </c>
      <c r="QZ181" s="6">
        <f t="shared" si="577"/>
        <v>0</v>
      </c>
      <c r="RA181" s="6">
        <f t="shared" si="577"/>
        <v>0</v>
      </c>
      <c r="RB181" s="6">
        <f t="shared" si="577"/>
        <v>0</v>
      </c>
      <c r="RC181" s="6">
        <f t="shared" si="577"/>
        <v>0</v>
      </c>
      <c r="RD181" s="6">
        <f t="shared" si="577"/>
        <v>0</v>
      </c>
      <c r="RE181" s="6">
        <f t="shared" si="577"/>
        <v>0</v>
      </c>
      <c r="RF181" s="6">
        <f t="shared" si="577"/>
        <v>0</v>
      </c>
      <c r="RG181" s="6">
        <f t="shared" si="577"/>
        <v>0</v>
      </c>
      <c r="RH181" s="6">
        <f t="shared" si="577"/>
        <v>0</v>
      </c>
      <c r="RI181" s="6">
        <f t="shared" si="577"/>
        <v>0</v>
      </c>
      <c r="RJ181" s="6">
        <f t="shared" si="577"/>
        <v>0</v>
      </c>
      <c r="RK181" s="6">
        <f t="shared" si="577"/>
        <v>0</v>
      </c>
      <c r="RL181" s="6">
        <f t="shared" si="577"/>
        <v>0</v>
      </c>
      <c r="RM181" s="6">
        <f t="shared" si="577"/>
        <v>0</v>
      </c>
      <c r="RN181" s="6">
        <f t="shared" si="577"/>
        <v>0</v>
      </c>
      <c r="RO181" s="6">
        <f t="shared" si="577"/>
        <v>0</v>
      </c>
      <c r="RP181" s="6">
        <f t="shared" si="577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13" t="s">
        <v>42</v>
      </c>
      <c r="MN182" s="113" t="s">
        <v>40</v>
      </c>
      <c r="MO182" s="113" t="s">
        <v>40</v>
      </c>
      <c r="MP182" s="58"/>
      <c r="MQ182" s="58"/>
      <c r="MR182" s="58"/>
      <c r="MS182" s="58"/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578">SUM(CD136, -CD137)</f>
        <v>5.4199999999999998E-2</v>
      </c>
      <c r="CE183" s="138">
        <f t="shared" si="578"/>
        <v>5.57E-2</v>
      </c>
      <c r="CF183" s="112">
        <f t="shared" si="578"/>
        <v>6.1299999999999993E-2</v>
      </c>
      <c r="CG183" s="172">
        <f t="shared" si="578"/>
        <v>6.88E-2</v>
      </c>
      <c r="CH183" s="142">
        <f t="shared" si="578"/>
        <v>6.6700000000000009E-2</v>
      </c>
      <c r="CI183" s="110">
        <f t="shared" si="578"/>
        <v>6.6099999999999992E-2</v>
      </c>
      <c r="CJ183" s="172">
        <f t="shared" si="578"/>
        <v>5.2999999999999999E-2</v>
      </c>
      <c r="CK183" s="142">
        <f t="shared" si="578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0.13419999999999999</v>
      </c>
      <c r="MM183" s="114">
        <f>SUM(MM138, -MM140)</f>
        <v>0.13039999999999999</v>
      </c>
      <c r="MN183" s="114">
        <f>SUM(MN138, -MN140)</f>
        <v>0.12229999999999999</v>
      </c>
      <c r="MO183" s="114">
        <f>SUM(MO138, -MO141)</f>
        <v>0.10189999999999999</v>
      </c>
      <c r="MP183" s="6">
        <f>SUM(MP170, -MP176,)</f>
        <v>0</v>
      </c>
      <c r="MQ183" s="6">
        <f>SUM(MQ171, -MQ177)</f>
        <v>0</v>
      </c>
      <c r="MR183" s="6">
        <f>SUM(MR170, -MR176)</f>
        <v>0</v>
      </c>
      <c r="MS183" s="6">
        <f>SUM(MS170, -MS176,)</f>
        <v>0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15" t="s">
        <v>51</v>
      </c>
      <c r="MN184" s="108" t="s">
        <v>39</v>
      </c>
      <c r="MO184" s="116" t="s">
        <v>45</v>
      </c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579">SUM(CC137, -CC141)</f>
        <v>3.7400000000000003E-2</v>
      </c>
      <c r="CD185" s="173">
        <f t="shared" si="579"/>
        <v>3.95E-2</v>
      </c>
      <c r="CE185" s="140">
        <f t="shared" si="579"/>
        <v>3.9199999999999999E-2</v>
      </c>
      <c r="CF185" s="114">
        <f t="shared" si="579"/>
        <v>5.1799999999999999E-2</v>
      </c>
      <c r="CG185" s="173">
        <f t="shared" si="579"/>
        <v>4.3900000000000002E-2</v>
      </c>
      <c r="CH185" s="140">
        <f t="shared" si="579"/>
        <v>5.2000000000000005E-2</v>
      </c>
      <c r="CI185" s="114">
        <f t="shared" si="579"/>
        <v>4.9000000000000002E-2</v>
      </c>
      <c r="CJ185" s="173">
        <f t="shared" si="579"/>
        <v>3.6900000000000002E-2</v>
      </c>
      <c r="CK185" s="140">
        <f t="shared" si="579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580">SUM(LV138, -LV140)</f>
        <v>8.5900000000000004E-2</v>
      </c>
      <c r="LW185" s="142">
        <f t="shared" si="580"/>
        <v>9.1200000000000003E-2</v>
      </c>
      <c r="LX185" s="112">
        <f t="shared" si="580"/>
        <v>0.1027</v>
      </c>
      <c r="LY185" s="172">
        <f t="shared" si="580"/>
        <v>9.3799999999999994E-2</v>
      </c>
      <c r="LZ185" s="142">
        <f t="shared" si="580"/>
        <v>9.64E-2</v>
      </c>
      <c r="MA185" s="112">
        <f t="shared" si="580"/>
        <v>0.1038</v>
      </c>
      <c r="MB185" s="172">
        <f t="shared" si="580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14">
        <f>SUM(MM139, -MM142)</f>
        <v>0.12269999999999999</v>
      </c>
      <c r="MN185" s="110">
        <f>SUM(MN136, -MN138)</f>
        <v>0.1196</v>
      </c>
      <c r="MO185" s="201">
        <f>SUM(MO137, -MO139)</f>
        <v>9.8799999999999999E-2</v>
      </c>
      <c r="MP185" s="6">
        <f>SUM(MP171, -MP177)</f>
        <v>0</v>
      </c>
      <c r="MQ185" s="6">
        <f>SUM(MQ170, -MQ176)</f>
        <v>0</v>
      </c>
      <c r="MR185" s="6">
        <f>SUM(MR171, -MR177)</f>
        <v>0</v>
      </c>
      <c r="MS185" s="6">
        <f>SUM(MS171, -MS177)</f>
        <v>0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08" t="s">
        <v>39</v>
      </c>
      <c r="MN186" s="116" t="s">
        <v>45</v>
      </c>
      <c r="MO186" s="113" t="s">
        <v>42</v>
      </c>
      <c r="MP186" s="58"/>
      <c r="MQ186" s="58"/>
      <c r="MR186" s="58"/>
      <c r="MS186" s="58"/>
      <c r="MT186" s="58"/>
      <c r="MU186" s="58"/>
      <c r="MV186" s="58"/>
      <c r="MW186" s="58"/>
      <c r="MX186" s="58"/>
      <c r="MY186" s="58"/>
      <c r="MZ186" s="58"/>
      <c r="NA186" s="58"/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581">SUM(EC176, -EC183)</f>
        <v>0</v>
      </c>
      <c r="ED187" s="6">
        <f t="shared" si="581"/>
        <v>0</v>
      </c>
      <c r="EE187" s="6">
        <f t="shared" si="581"/>
        <v>0</v>
      </c>
      <c r="EF187" s="6">
        <f t="shared" si="581"/>
        <v>0</v>
      </c>
      <c r="EG187" s="6">
        <f t="shared" si="581"/>
        <v>0</v>
      </c>
      <c r="EH187" s="6">
        <f t="shared" si="581"/>
        <v>0</v>
      </c>
      <c r="EI187" s="6">
        <f t="shared" si="581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582">SUM(GV176, -GV183)</f>
        <v>0</v>
      </c>
      <c r="GW187" s="6">
        <f t="shared" si="582"/>
        <v>0</v>
      </c>
      <c r="GX187" s="6">
        <f t="shared" si="582"/>
        <v>0</v>
      </c>
      <c r="GY187" s="6">
        <f t="shared" si="582"/>
        <v>0</v>
      </c>
      <c r="GZ187" s="6">
        <f t="shared" si="582"/>
        <v>0</v>
      </c>
      <c r="HA187" s="6">
        <f t="shared" si="582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583">SUM(LL136, -LL139)</f>
        <v>7.6800000000000007E-2</v>
      </c>
      <c r="LM187" s="173">
        <f t="shared" si="583"/>
        <v>8.2900000000000001E-2</v>
      </c>
      <c r="LN187" s="140">
        <f t="shared" si="583"/>
        <v>8.3999999999999991E-2</v>
      </c>
      <c r="LO187" s="114">
        <f t="shared" si="583"/>
        <v>8.1100000000000005E-2</v>
      </c>
      <c r="LP187" s="173">
        <f t="shared" si="583"/>
        <v>9.4699999999999979E-2</v>
      </c>
      <c r="LQ187" s="140">
        <f t="shared" si="583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584">SUM(LW138, -LW139)</f>
        <v>8.2199999999999995E-2</v>
      </c>
      <c r="LX187" s="114">
        <f t="shared" si="584"/>
        <v>9.0999999999999998E-2</v>
      </c>
      <c r="LY187" s="173">
        <f t="shared" si="584"/>
        <v>8.7399999999999992E-2</v>
      </c>
      <c r="LZ187" s="140">
        <f t="shared" si="584"/>
        <v>8.3099999999999993E-2</v>
      </c>
      <c r="MA187" s="114">
        <f t="shared" si="584"/>
        <v>0.10340000000000001</v>
      </c>
      <c r="MB187" s="173">
        <f t="shared" si="584"/>
        <v>0.1181</v>
      </c>
      <c r="MC187" s="142">
        <f>SUM(MC138, -MC139)</f>
        <v>0.11169999999999999</v>
      </c>
      <c r="MD187" s="112">
        <f>SUM(MD138, -MD139)</f>
        <v>0.10929999999999999</v>
      </c>
      <c r="ME187" s="172">
        <f>SUM(ME138, -ME139)</f>
        <v>0.12770000000000001</v>
      </c>
      <c r="MF187" s="140">
        <f>SUM(MF138, -MF139)</f>
        <v>0.1225</v>
      </c>
      <c r="MG187" s="114">
        <f>SUM(MG138, -MG139)</f>
        <v>0.11460000000000001</v>
      </c>
      <c r="MH187" s="173">
        <f>SUM(MH138, -MH139)</f>
        <v>0.1215</v>
      </c>
      <c r="MI187" s="112">
        <f>SUM(MI138, -MI139)</f>
        <v>0.1143</v>
      </c>
      <c r="MJ187" s="114">
        <f>SUM(MJ139, -MJ142)</f>
        <v>0.11699999999999999</v>
      </c>
      <c r="MK187" s="114">
        <f>SUM(MK139, -MK142)</f>
        <v>0.1157</v>
      </c>
      <c r="MM187" s="110">
        <f>SUM(MM136, -MM138)</f>
        <v>0.12010000000000001</v>
      </c>
      <c r="MN187" s="201">
        <f>SUM(MN137, -MN139)</f>
        <v>0.10529999999999999</v>
      </c>
      <c r="MO187" s="114">
        <f>SUM(MO138, -MO140)</f>
        <v>9.4399999999999998E-2</v>
      </c>
      <c r="MP187" s="6">
        <f t="shared" ref="MM187:OX187" si="585">SUM(MP176, -MP183)</f>
        <v>0</v>
      </c>
      <c r="MQ187" s="6">
        <f t="shared" si="585"/>
        <v>0</v>
      </c>
      <c r="MR187" s="6">
        <f t="shared" si="585"/>
        <v>0</v>
      </c>
      <c r="MS187" s="6">
        <f t="shared" si="585"/>
        <v>0</v>
      </c>
      <c r="MT187" s="6">
        <f t="shared" si="585"/>
        <v>0</v>
      </c>
      <c r="MU187" s="6">
        <f t="shared" si="585"/>
        <v>0</v>
      </c>
      <c r="MV187" s="6">
        <f t="shared" si="585"/>
        <v>0</v>
      </c>
      <c r="MW187" s="6">
        <f t="shared" si="585"/>
        <v>0</v>
      </c>
      <c r="MX187" s="6">
        <f t="shared" si="585"/>
        <v>0</v>
      </c>
      <c r="MY187" s="6">
        <f t="shared" si="585"/>
        <v>0</v>
      </c>
      <c r="MZ187" s="6">
        <f t="shared" si="585"/>
        <v>0</v>
      </c>
      <c r="NA187" s="6">
        <f t="shared" si="585"/>
        <v>0</v>
      </c>
      <c r="NB187" s="6">
        <f t="shared" si="585"/>
        <v>0</v>
      </c>
      <c r="NC187" s="6">
        <f t="shared" si="585"/>
        <v>0</v>
      </c>
      <c r="ND187" s="6">
        <f t="shared" si="585"/>
        <v>0</v>
      </c>
      <c r="NE187" s="6">
        <f t="shared" si="585"/>
        <v>0</v>
      </c>
      <c r="NF187" s="6">
        <f t="shared" si="585"/>
        <v>0</v>
      </c>
      <c r="NG187" s="6">
        <f t="shared" si="585"/>
        <v>0</v>
      </c>
      <c r="NH187" s="6">
        <f t="shared" si="585"/>
        <v>0</v>
      </c>
      <c r="NI187" s="6">
        <f t="shared" si="585"/>
        <v>0</v>
      </c>
      <c r="NJ187" s="6">
        <f t="shared" si="585"/>
        <v>0</v>
      </c>
      <c r="NK187" s="6">
        <f t="shared" si="585"/>
        <v>0</v>
      </c>
      <c r="NL187" s="6">
        <f t="shared" si="585"/>
        <v>0</v>
      </c>
      <c r="NM187" s="6">
        <f t="shared" si="585"/>
        <v>0</v>
      </c>
      <c r="NN187" s="6">
        <f t="shared" si="585"/>
        <v>0</v>
      </c>
      <c r="NO187" s="6">
        <f t="shared" si="585"/>
        <v>0</v>
      </c>
      <c r="NP187" s="6">
        <f t="shared" si="585"/>
        <v>0</v>
      </c>
      <c r="NQ187" s="6">
        <f t="shared" si="585"/>
        <v>0</v>
      </c>
      <c r="NR187" s="6">
        <f t="shared" si="585"/>
        <v>0</v>
      </c>
      <c r="NS187" s="6">
        <f t="shared" si="585"/>
        <v>0</v>
      </c>
      <c r="NT187" s="6">
        <f t="shared" si="585"/>
        <v>0</v>
      </c>
      <c r="NU187" s="6">
        <f t="shared" si="585"/>
        <v>0</v>
      </c>
      <c r="NV187" s="6">
        <f t="shared" si="585"/>
        <v>0</v>
      </c>
      <c r="NW187" s="6">
        <f t="shared" si="585"/>
        <v>0</v>
      </c>
      <c r="NX187" s="6">
        <f t="shared" si="585"/>
        <v>0</v>
      </c>
      <c r="NY187" s="6">
        <f t="shared" si="585"/>
        <v>0</v>
      </c>
      <c r="NZ187" s="6">
        <f t="shared" si="585"/>
        <v>0</v>
      </c>
      <c r="OA187" s="6">
        <f t="shared" si="585"/>
        <v>0</v>
      </c>
      <c r="OB187" s="6">
        <f t="shared" si="585"/>
        <v>0</v>
      </c>
      <c r="OC187" s="6">
        <f t="shared" si="585"/>
        <v>0</v>
      </c>
      <c r="OD187" s="6">
        <f t="shared" si="585"/>
        <v>0</v>
      </c>
      <c r="OE187" s="6">
        <f t="shared" si="585"/>
        <v>0</v>
      </c>
      <c r="OF187" s="6">
        <f t="shared" si="585"/>
        <v>0</v>
      </c>
      <c r="OG187" s="6">
        <f t="shared" si="585"/>
        <v>0</v>
      </c>
      <c r="OH187" s="6">
        <f t="shared" si="585"/>
        <v>0</v>
      </c>
      <c r="OI187" s="6">
        <f t="shared" si="585"/>
        <v>0</v>
      </c>
      <c r="OJ187" s="6">
        <f t="shared" si="585"/>
        <v>0</v>
      </c>
      <c r="OK187" s="6">
        <f t="shared" si="585"/>
        <v>0</v>
      </c>
      <c r="OL187" s="6">
        <f t="shared" si="585"/>
        <v>0</v>
      </c>
      <c r="OM187" s="6">
        <f t="shared" si="585"/>
        <v>0</v>
      </c>
      <c r="ON187" s="6">
        <f t="shared" si="585"/>
        <v>0</v>
      </c>
      <c r="OO187" s="6">
        <f t="shared" si="585"/>
        <v>0</v>
      </c>
      <c r="OP187" s="6">
        <f t="shared" si="585"/>
        <v>0</v>
      </c>
      <c r="OQ187" s="6">
        <f t="shared" si="585"/>
        <v>0</v>
      </c>
      <c r="OR187" s="6">
        <f t="shared" si="585"/>
        <v>0</v>
      </c>
      <c r="OS187" s="6">
        <f t="shared" si="585"/>
        <v>0</v>
      </c>
      <c r="OT187" s="6">
        <f t="shared" si="585"/>
        <v>0</v>
      </c>
      <c r="OU187" s="6">
        <f t="shared" si="585"/>
        <v>0</v>
      </c>
      <c r="OV187" s="6">
        <f t="shared" si="585"/>
        <v>0</v>
      </c>
      <c r="OW187" s="6">
        <f t="shared" si="585"/>
        <v>0</v>
      </c>
      <c r="OX187" s="6">
        <f t="shared" si="585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586">SUM(PE176, -PE183)</f>
        <v>0</v>
      </c>
      <c r="PF187" s="6">
        <f t="shared" si="586"/>
        <v>0</v>
      </c>
      <c r="PG187" s="6">
        <f t="shared" si="586"/>
        <v>0</v>
      </c>
      <c r="PH187" s="6">
        <f t="shared" si="586"/>
        <v>0</v>
      </c>
      <c r="PI187" s="6">
        <f t="shared" si="586"/>
        <v>0</v>
      </c>
      <c r="PJ187" s="6">
        <f t="shared" si="586"/>
        <v>0</v>
      </c>
      <c r="PK187" s="6">
        <f t="shared" si="586"/>
        <v>0</v>
      </c>
      <c r="PL187" s="6">
        <f t="shared" si="586"/>
        <v>0</v>
      </c>
      <c r="PM187" s="6">
        <f t="shared" si="586"/>
        <v>0</v>
      </c>
      <c r="PN187" s="6">
        <f t="shared" si="586"/>
        <v>0</v>
      </c>
      <c r="PO187" s="6">
        <f t="shared" si="586"/>
        <v>0</v>
      </c>
      <c r="PP187" s="6">
        <f t="shared" si="586"/>
        <v>0</v>
      </c>
      <c r="PQ187" s="6">
        <f t="shared" si="586"/>
        <v>0</v>
      </c>
      <c r="PR187" s="6">
        <f t="shared" si="586"/>
        <v>0</v>
      </c>
      <c r="PS187" s="6">
        <f t="shared" si="586"/>
        <v>0</v>
      </c>
      <c r="PT187" s="6">
        <f t="shared" si="586"/>
        <v>0</v>
      </c>
      <c r="PU187" s="6">
        <f t="shared" si="586"/>
        <v>0</v>
      </c>
      <c r="PV187" s="6">
        <f t="shared" si="586"/>
        <v>0</v>
      </c>
      <c r="PW187" s="6">
        <f t="shared" si="586"/>
        <v>0</v>
      </c>
      <c r="PX187" s="6">
        <f t="shared" si="586"/>
        <v>0</v>
      </c>
      <c r="PY187" s="6">
        <f t="shared" si="586"/>
        <v>0</v>
      </c>
      <c r="PZ187" s="6">
        <f t="shared" si="586"/>
        <v>0</v>
      </c>
      <c r="QA187" s="6">
        <f t="shared" si="586"/>
        <v>0</v>
      </c>
      <c r="QB187" s="6">
        <f t="shared" si="586"/>
        <v>0</v>
      </c>
      <c r="QC187" s="6">
        <f t="shared" si="586"/>
        <v>0</v>
      </c>
      <c r="QD187" s="6">
        <f t="shared" si="586"/>
        <v>0</v>
      </c>
      <c r="QE187" s="6">
        <f t="shared" si="586"/>
        <v>0</v>
      </c>
      <c r="QF187" s="6">
        <f t="shared" si="586"/>
        <v>0</v>
      </c>
      <c r="QG187" s="6">
        <f t="shared" si="586"/>
        <v>0</v>
      </c>
      <c r="QH187" s="6">
        <f t="shared" si="586"/>
        <v>0</v>
      </c>
      <c r="QI187" s="6">
        <f t="shared" si="586"/>
        <v>0</v>
      </c>
      <c r="QJ187" s="6">
        <f t="shared" si="586"/>
        <v>0</v>
      </c>
      <c r="QK187" s="6">
        <f t="shared" si="586"/>
        <v>0</v>
      </c>
      <c r="QL187" s="6">
        <f t="shared" si="586"/>
        <v>0</v>
      </c>
      <c r="QM187" s="6">
        <f t="shared" si="586"/>
        <v>0</v>
      </c>
      <c r="QN187" s="6">
        <f t="shared" si="586"/>
        <v>0</v>
      </c>
      <c r="QO187" s="6">
        <f t="shared" si="586"/>
        <v>0</v>
      </c>
      <c r="QP187" s="6">
        <f t="shared" si="586"/>
        <v>0</v>
      </c>
      <c r="QQ187" s="6">
        <f t="shared" si="586"/>
        <v>0</v>
      </c>
      <c r="QR187" s="6">
        <f t="shared" si="586"/>
        <v>0</v>
      </c>
      <c r="QS187" s="6">
        <f t="shared" si="586"/>
        <v>0</v>
      </c>
      <c r="QT187" s="6">
        <f t="shared" si="586"/>
        <v>0</v>
      </c>
      <c r="QU187" s="6">
        <f t="shared" si="586"/>
        <v>0</v>
      </c>
      <c r="QV187" s="6">
        <f t="shared" si="586"/>
        <v>0</v>
      </c>
      <c r="QW187" s="6">
        <f t="shared" si="586"/>
        <v>0</v>
      </c>
      <c r="QX187" s="6">
        <f t="shared" si="586"/>
        <v>0</v>
      </c>
      <c r="QY187" s="6">
        <f t="shared" si="586"/>
        <v>0</v>
      </c>
      <c r="QZ187" s="6">
        <f t="shared" si="586"/>
        <v>0</v>
      </c>
      <c r="RA187" s="6">
        <f t="shared" si="586"/>
        <v>0</v>
      </c>
      <c r="RB187" s="6">
        <f t="shared" si="586"/>
        <v>0</v>
      </c>
      <c r="RC187" s="6">
        <f t="shared" si="586"/>
        <v>0</v>
      </c>
      <c r="RD187" s="6">
        <f t="shared" si="586"/>
        <v>0</v>
      </c>
      <c r="RE187" s="6">
        <f t="shared" si="586"/>
        <v>0</v>
      </c>
      <c r="RF187" s="6">
        <f t="shared" si="586"/>
        <v>0</v>
      </c>
      <c r="RG187" s="6">
        <f t="shared" si="586"/>
        <v>0</v>
      </c>
      <c r="RH187" s="6">
        <f t="shared" si="586"/>
        <v>0</v>
      </c>
      <c r="RI187" s="6">
        <f t="shared" si="586"/>
        <v>0</v>
      </c>
      <c r="RJ187" s="6">
        <f t="shared" si="586"/>
        <v>0</v>
      </c>
      <c r="RK187" s="6">
        <f t="shared" si="586"/>
        <v>0</v>
      </c>
      <c r="RL187" s="6">
        <f t="shared" si="586"/>
        <v>0</v>
      </c>
      <c r="RM187" s="6">
        <f t="shared" si="586"/>
        <v>0</v>
      </c>
      <c r="RN187" s="6">
        <f t="shared" si="586"/>
        <v>0</v>
      </c>
      <c r="RO187" s="6">
        <f t="shared" si="586"/>
        <v>0</v>
      </c>
      <c r="RP187" s="6">
        <f t="shared" si="586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16" t="s">
        <v>45</v>
      </c>
      <c r="MN188" s="253" t="s">
        <v>54</v>
      </c>
      <c r="MO188" s="253" t="s">
        <v>54</v>
      </c>
      <c r="MP188" s="58"/>
      <c r="MQ188" s="58"/>
      <c r="MR188" s="58"/>
      <c r="MS188" s="58"/>
      <c r="MT188" s="58"/>
      <c r="MU188" s="58"/>
      <c r="MV188" s="58"/>
      <c r="MW188" s="58"/>
      <c r="MX188" s="58"/>
      <c r="MY188" s="58"/>
      <c r="MZ188" s="58"/>
      <c r="NA188" s="58"/>
      <c r="NB188" s="58"/>
      <c r="NC188" s="58"/>
      <c r="ND188" s="58"/>
      <c r="NE188" s="58"/>
      <c r="NF188" s="58"/>
      <c r="NG188" s="58"/>
      <c r="NH188" s="58"/>
      <c r="NI188" s="58"/>
      <c r="NJ188" s="58"/>
      <c r="NK188" s="58"/>
      <c r="NL188" s="58"/>
      <c r="NM188" s="58"/>
      <c r="NN188" s="58"/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587">SUM(LW139, -LW142)</f>
        <v>6.93E-2</v>
      </c>
      <c r="LX189" s="112">
        <f t="shared" si="587"/>
        <v>7.0400000000000004E-2</v>
      </c>
      <c r="LY189" s="172">
        <f t="shared" si="587"/>
        <v>8.1700000000000009E-2</v>
      </c>
      <c r="LZ189" s="140">
        <f t="shared" si="587"/>
        <v>7.350000000000001E-2</v>
      </c>
      <c r="MA189" s="112">
        <f t="shared" si="587"/>
        <v>6.649999999999999E-2</v>
      </c>
      <c r="MB189" s="172">
        <f t="shared" si="587"/>
        <v>6.6599999999999993E-2</v>
      </c>
      <c r="MC189" s="140">
        <f>SUM(MC139, -MC142)</f>
        <v>6.6799999999999998E-2</v>
      </c>
      <c r="MD189" s="114">
        <f>SUM(MD139, -MD142)</f>
        <v>8.3100000000000007E-2</v>
      </c>
      <c r="ME189" s="173">
        <f>SUM(ME139, -ME142)</f>
        <v>7.17E-2</v>
      </c>
      <c r="MF189" s="142">
        <f>SUM(MF139, -MF142)</f>
        <v>6.9900000000000004E-2</v>
      </c>
      <c r="MG189" s="112">
        <f>SUM(MG139, -MG142)</f>
        <v>8.4900000000000003E-2</v>
      </c>
      <c r="MH189" s="172">
        <f>SUM(MH139, -MH142)</f>
        <v>8.48E-2</v>
      </c>
      <c r="MI189" s="114">
        <f>SUM(MI139, -MI142)</f>
        <v>9.0699999999999989E-2</v>
      </c>
      <c r="MJ189" s="112">
        <f>SUM(MJ138, -MJ139)</f>
        <v>0.1134</v>
      </c>
      <c r="MK189" s="201">
        <f>SUM(MK137, -MK139)</f>
        <v>0.11120000000000002</v>
      </c>
      <c r="MM189" s="201">
        <f>SUM(MM137, -MM139)</f>
        <v>9.7300000000000011E-2</v>
      </c>
      <c r="MN189" s="112">
        <f>SUM(MN142, -MN143)</f>
        <v>0.1048</v>
      </c>
      <c r="MO189" s="112">
        <f>SUM(MO142, -MO143)</f>
        <v>9.3600000000000003E-2</v>
      </c>
      <c r="MP189" s="6">
        <f>SUM(MP176, -MP182,)</f>
        <v>0</v>
      </c>
      <c r="MQ189" s="6">
        <f>SUM(MQ177, -MQ183)</f>
        <v>0</v>
      </c>
      <c r="MR189" s="6">
        <f>SUM(MR176, -MR182)</f>
        <v>0</v>
      </c>
      <c r="MS189" s="6">
        <f>SUM(MS176, -MS182,)</f>
        <v>0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08" t="s">
        <v>46</v>
      </c>
      <c r="MN190" s="108" t="s">
        <v>46</v>
      </c>
      <c r="MO190" s="115" t="s">
        <v>84</v>
      </c>
      <c r="MP190" s="58"/>
      <c r="MQ190" s="58"/>
      <c r="MR190" s="58"/>
      <c r="MS190" s="58"/>
      <c r="MT190" s="58"/>
      <c r="MU190" s="58"/>
      <c r="MV190" s="58"/>
      <c r="MW190" s="58"/>
      <c r="MX190" s="58"/>
      <c r="MY190" s="58"/>
      <c r="MZ190" s="58"/>
      <c r="NA190" s="58"/>
      <c r="NB190" s="58"/>
      <c r="NC190" s="58"/>
      <c r="ND190" s="58"/>
      <c r="NE190" s="58"/>
      <c r="NF190" s="58"/>
      <c r="NG190" s="58"/>
      <c r="NH190" s="58"/>
      <c r="NI190" s="58"/>
      <c r="NJ190" s="58"/>
      <c r="NK190" s="58"/>
      <c r="NL190" s="58"/>
      <c r="NM190" s="58"/>
      <c r="NN190" s="58"/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588">SUM(JW138, -JW139)</f>
        <v>7.0800000000000002E-2</v>
      </c>
      <c r="JX191" s="140">
        <f t="shared" si="588"/>
        <v>6.3999999999999987E-2</v>
      </c>
      <c r="JY191" s="114">
        <f t="shared" si="588"/>
        <v>6.0600000000000001E-2</v>
      </c>
      <c r="JZ191" s="170">
        <f t="shared" si="588"/>
        <v>0.08</v>
      </c>
      <c r="KA191" s="239">
        <f t="shared" si="588"/>
        <v>7.9799999999999996E-2</v>
      </c>
      <c r="KB191" s="240">
        <f t="shared" si="58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40">
        <f>SUM(MM136, -MM137)</f>
        <v>8.8200000000000001E-2</v>
      </c>
      <c r="MN191" s="240">
        <f>SUM(MN136, -MN137)</f>
        <v>7.5300000000000006E-2</v>
      </c>
      <c r="MO191" s="110">
        <f>SUM(MO139, -MO141)</f>
        <v>9.0200000000000002E-2</v>
      </c>
      <c r="MP191" s="6">
        <f>SUM(MP177, -MP183)</f>
        <v>0</v>
      </c>
      <c r="MQ191" s="6">
        <f>SUM(MQ176, -MQ182)</f>
        <v>0</v>
      </c>
      <c r="MR191" s="6">
        <f>SUM(MR177, -MR183)</f>
        <v>0</v>
      </c>
      <c r="MS191" s="6">
        <f>SUM(MS177, -MS183)</f>
        <v>0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15" t="s">
        <v>84</v>
      </c>
      <c r="MN192" s="117" t="s">
        <v>53</v>
      </c>
      <c r="MO192" s="116" t="s">
        <v>36</v>
      </c>
      <c r="MP192" s="58"/>
      <c r="MQ192" s="58"/>
      <c r="MR192" s="58"/>
      <c r="MS192" s="58"/>
      <c r="MT192" s="58"/>
      <c r="MU192" s="58"/>
      <c r="MV192" s="58"/>
      <c r="MW192" s="58"/>
      <c r="MX192" s="58"/>
      <c r="MY192" s="58"/>
      <c r="MZ192" s="58"/>
      <c r="NA192" s="58"/>
      <c r="NB192" s="58"/>
      <c r="NC192" s="58"/>
      <c r="ND192" s="58"/>
      <c r="NE192" s="58"/>
      <c r="NF192" s="58"/>
      <c r="NG192" s="58"/>
      <c r="NH192" s="58"/>
      <c r="NI192" s="58"/>
      <c r="NJ192" s="58"/>
      <c r="NK192" s="58"/>
      <c r="NL192" s="58"/>
      <c r="NM192" s="58"/>
      <c r="NN192" s="58"/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589">SUM(EC182, -EC189)</f>
        <v>0</v>
      </c>
      <c r="ED193" s="6">
        <f t="shared" si="589"/>
        <v>0</v>
      </c>
      <c r="EE193" s="6">
        <f t="shared" si="589"/>
        <v>0</v>
      </c>
      <c r="EF193" s="6">
        <f t="shared" si="589"/>
        <v>0</v>
      </c>
      <c r="EG193" s="6">
        <f t="shared" si="589"/>
        <v>0</v>
      </c>
      <c r="EH193" s="6">
        <f t="shared" si="589"/>
        <v>0</v>
      </c>
      <c r="EI193" s="6">
        <f t="shared" si="58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590">SUM(GV182, -GV189)</f>
        <v>0</v>
      </c>
      <c r="GW193" s="6">
        <f t="shared" si="590"/>
        <v>0</v>
      </c>
      <c r="GX193" s="6">
        <f t="shared" si="590"/>
        <v>0</v>
      </c>
      <c r="GY193" s="6">
        <f t="shared" si="590"/>
        <v>0</v>
      </c>
      <c r="GZ193" s="6">
        <f t="shared" si="590"/>
        <v>0</v>
      </c>
      <c r="HA193" s="6">
        <f t="shared" si="59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591">SUM(JW136, -JW138)</f>
        <v>4.2499999999999996E-2</v>
      </c>
      <c r="JX193" s="140">
        <f t="shared" si="591"/>
        <v>4.7500000000000001E-2</v>
      </c>
      <c r="JY193" s="114">
        <f t="shared" si="591"/>
        <v>4.2999999999999997E-2</v>
      </c>
      <c r="JZ193" s="173">
        <f t="shared" si="591"/>
        <v>3.3700000000000008E-2</v>
      </c>
      <c r="KA193" s="140">
        <f t="shared" si="591"/>
        <v>3.1899999999999998E-2</v>
      </c>
      <c r="KB193" s="114">
        <f t="shared" si="59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592">SUM(KK136, -KK139)</f>
        <v>3.8199999999999998E-2</v>
      </c>
      <c r="KL193" s="170">
        <f t="shared" si="592"/>
        <v>2.8999999999999998E-2</v>
      </c>
      <c r="KM193" s="138">
        <f t="shared" si="592"/>
        <v>3.6899999999999988E-2</v>
      </c>
      <c r="KN193" s="110">
        <f t="shared" si="592"/>
        <v>2.9499999999999998E-2</v>
      </c>
      <c r="KO193" s="170">
        <f t="shared" si="592"/>
        <v>4.3500000000000011E-2</v>
      </c>
      <c r="KP193" s="138">
        <f t="shared" si="592"/>
        <v>4.8999999999999988E-2</v>
      </c>
      <c r="KQ193" s="110">
        <f t="shared" si="592"/>
        <v>6.1499999999999999E-2</v>
      </c>
      <c r="KR193" s="170">
        <f t="shared" si="59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10">
        <f>SUM(MM139, -MM141)</f>
        <v>7.5999999999999998E-2</v>
      </c>
      <c r="MN193" s="201">
        <f>SUM(MN140, -MN142)</f>
        <v>7.4899999999999994E-2</v>
      </c>
      <c r="MO193" s="110">
        <f>SUM(MO137, -MO138)</f>
        <v>8.7099999999999997E-2</v>
      </c>
      <c r="MP193" s="6">
        <f t="shared" ref="MM193:OX193" si="593">SUM(MP182, -MP189)</f>
        <v>0</v>
      </c>
      <c r="MQ193" s="6">
        <f t="shared" si="593"/>
        <v>0</v>
      </c>
      <c r="MR193" s="6">
        <f t="shared" si="593"/>
        <v>0</v>
      </c>
      <c r="MS193" s="6">
        <f t="shared" si="593"/>
        <v>0</v>
      </c>
      <c r="MT193" s="6">
        <f t="shared" si="593"/>
        <v>0</v>
      </c>
      <c r="MU193" s="6">
        <f t="shared" si="593"/>
        <v>0</v>
      </c>
      <c r="MV193" s="6">
        <f t="shared" si="593"/>
        <v>0</v>
      </c>
      <c r="MW193" s="6">
        <f t="shared" si="593"/>
        <v>0</v>
      </c>
      <c r="MX193" s="6">
        <f t="shared" si="593"/>
        <v>0</v>
      </c>
      <c r="MY193" s="6">
        <f t="shared" si="593"/>
        <v>0</v>
      </c>
      <c r="MZ193" s="6">
        <f t="shared" si="593"/>
        <v>0</v>
      </c>
      <c r="NA193" s="6">
        <f t="shared" si="593"/>
        <v>0</v>
      </c>
      <c r="NB193" s="6">
        <f t="shared" si="593"/>
        <v>0</v>
      </c>
      <c r="NC193" s="6">
        <f t="shared" si="593"/>
        <v>0</v>
      </c>
      <c r="ND193" s="6">
        <f t="shared" si="593"/>
        <v>0</v>
      </c>
      <c r="NE193" s="6">
        <f t="shared" si="593"/>
        <v>0</v>
      </c>
      <c r="NF193" s="6">
        <f t="shared" si="593"/>
        <v>0</v>
      </c>
      <c r="NG193" s="6">
        <f t="shared" si="593"/>
        <v>0</v>
      </c>
      <c r="NH193" s="6">
        <f t="shared" si="593"/>
        <v>0</v>
      </c>
      <c r="NI193" s="6">
        <f t="shared" si="593"/>
        <v>0</v>
      </c>
      <c r="NJ193" s="6">
        <f t="shared" si="593"/>
        <v>0</v>
      </c>
      <c r="NK193" s="6">
        <f t="shared" si="593"/>
        <v>0</v>
      </c>
      <c r="NL193" s="6">
        <f t="shared" si="593"/>
        <v>0</v>
      </c>
      <c r="NM193" s="6">
        <f t="shared" si="593"/>
        <v>0</v>
      </c>
      <c r="NN193" s="6">
        <f t="shared" si="593"/>
        <v>0</v>
      </c>
      <c r="NO193" s="6">
        <f t="shared" si="593"/>
        <v>0</v>
      </c>
      <c r="NP193" s="6">
        <f t="shared" si="593"/>
        <v>0</v>
      </c>
      <c r="NQ193" s="6">
        <f t="shared" si="593"/>
        <v>0</v>
      </c>
      <c r="NR193" s="6">
        <f t="shared" si="593"/>
        <v>0</v>
      </c>
      <c r="NS193" s="6">
        <f t="shared" si="593"/>
        <v>0</v>
      </c>
      <c r="NT193" s="6">
        <f t="shared" si="593"/>
        <v>0</v>
      </c>
      <c r="NU193" s="6">
        <f t="shared" si="593"/>
        <v>0</v>
      </c>
      <c r="NV193" s="6">
        <f t="shared" si="593"/>
        <v>0</v>
      </c>
      <c r="NW193" s="6">
        <f t="shared" si="593"/>
        <v>0</v>
      </c>
      <c r="NX193" s="6">
        <f t="shared" si="593"/>
        <v>0</v>
      </c>
      <c r="NY193" s="6">
        <f t="shared" si="593"/>
        <v>0</v>
      </c>
      <c r="NZ193" s="6">
        <f t="shared" si="593"/>
        <v>0</v>
      </c>
      <c r="OA193" s="6">
        <f t="shared" si="593"/>
        <v>0</v>
      </c>
      <c r="OB193" s="6">
        <f t="shared" si="593"/>
        <v>0</v>
      </c>
      <c r="OC193" s="6">
        <f t="shared" si="593"/>
        <v>0</v>
      </c>
      <c r="OD193" s="6">
        <f t="shared" si="593"/>
        <v>0</v>
      </c>
      <c r="OE193" s="6">
        <f t="shared" si="593"/>
        <v>0</v>
      </c>
      <c r="OF193" s="6">
        <f t="shared" si="593"/>
        <v>0</v>
      </c>
      <c r="OG193" s="6">
        <f t="shared" si="593"/>
        <v>0</v>
      </c>
      <c r="OH193" s="6">
        <f t="shared" si="593"/>
        <v>0</v>
      </c>
      <c r="OI193" s="6">
        <f t="shared" si="593"/>
        <v>0</v>
      </c>
      <c r="OJ193" s="6">
        <f t="shared" si="593"/>
        <v>0</v>
      </c>
      <c r="OK193" s="6">
        <f t="shared" si="593"/>
        <v>0</v>
      </c>
      <c r="OL193" s="6">
        <f t="shared" si="593"/>
        <v>0</v>
      </c>
      <c r="OM193" s="6">
        <f t="shared" si="593"/>
        <v>0</v>
      </c>
      <c r="ON193" s="6">
        <f t="shared" si="593"/>
        <v>0</v>
      </c>
      <c r="OO193" s="6">
        <f t="shared" si="593"/>
        <v>0</v>
      </c>
      <c r="OP193" s="6">
        <f t="shared" si="593"/>
        <v>0</v>
      </c>
      <c r="OQ193" s="6">
        <f t="shared" si="593"/>
        <v>0</v>
      </c>
      <c r="OR193" s="6">
        <f t="shared" si="593"/>
        <v>0</v>
      </c>
      <c r="OS193" s="6">
        <f t="shared" si="593"/>
        <v>0</v>
      </c>
      <c r="OT193" s="6">
        <f t="shared" si="593"/>
        <v>0</v>
      </c>
      <c r="OU193" s="6">
        <f t="shared" si="593"/>
        <v>0</v>
      </c>
      <c r="OV193" s="6">
        <f t="shared" si="593"/>
        <v>0</v>
      </c>
      <c r="OW193" s="6">
        <f t="shared" si="593"/>
        <v>0</v>
      </c>
      <c r="OX193" s="6">
        <f t="shared" si="59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594">SUM(PE182, -PE189)</f>
        <v>0</v>
      </c>
      <c r="PF193" s="6">
        <f t="shared" si="594"/>
        <v>0</v>
      </c>
      <c r="PG193" s="6">
        <f t="shared" si="594"/>
        <v>0</v>
      </c>
      <c r="PH193" s="6">
        <f t="shared" si="594"/>
        <v>0</v>
      </c>
      <c r="PI193" s="6">
        <f t="shared" si="594"/>
        <v>0</v>
      </c>
      <c r="PJ193" s="6">
        <f t="shared" si="594"/>
        <v>0</v>
      </c>
      <c r="PK193" s="6">
        <f t="shared" si="594"/>
        <v>0</v>
      </c>
      <c r="PL193" s="6">
        <f t="shared" si="594"/>
        <v>0</v>
      </c>
      <c r="PM193" s="6">
        <f t="shared" si="594"/>
        <v>0</v>
      </c>
      <c r="PN193" s="6">
        <f t="shared" si="594"/>
        <v>0</v>
      </c>
      <c r="PO193" s="6">
        <f t="shared" si="594"/>
        <v>0</v>
      </c>
      <c r="PP193" s="6">
        <f t="shared" si="594"/>
        <v>0</v>
      </c>
      <c r="PQ193" s="6">
        <f t="shared" si="594"/>
        <v>0</v>
      </c>
      <c r="PR193" s="6">
        <f t="shared" si="594"/>
        <v>0</v>
      </c>
      <c r="PS193" s="6">
        <f t="shared" si="594"/>
        <v>0</v>
      </c>
      <c r="PT193" s="6">
        <f t="shared" si="594"/>
        <v>0</v>
      </c>
      <c r="PU193" s="6">
        <f t="shared" si="594"/>
        <v>0</v>
      </c>
      <c r="PV193" s="6">
        <f t="shared" si="594"/>
        <v>0</v>
      </c>
      <c r="PW193" s="6">
        <f t="shared" si="594"/>
        <v>0</v>
      </c>
      <c r="PX193" s="6">
        <f t="shared" si="594"/>
        <v>0</v>
      </c>
      <c r="PY193" s="6">
        <f t="shared" si="594"/>
        <v>0</v>
      </c>
      <c r="PZ193" s="6">
        <f t="shared" si="594"/>
        <v>0</v>
      </c>
      <c r="QA193" s="6">
        <f t="shared" si="594"/>
        <v>0</v>
      </c>
      <c r="QB193" s="6">
        <f t="shared" si="594"/>
        <v>0</v>
      </c>
      <c r="QC193" s="6">
        <f t="shared" si="594"/>
        <v>0</v>
      </c>
      <c r="QD193" s="6">
        <f t="shared" si="594"/>
        <v>0</v>
      </c>
      <c r="QE193" s="6">
        <f t="shared" si="594"/>
        <v>0</v>
      </c>
      <c r="QF193" s="6">
        <f t="shared" si="594"/>
        <v>0</v>
      </c>
      <c r="QG193" s="6">
        <f t="shared" si="594"/>
        <v>0</v>
      </c>
      <c r="QH193" s="6">
        <f t="shared" si="594"/>
        <v>0</v>
      </c>
      <c r="QI193" s="6">
        <f t="shared" si="594"/>
        <v>0</v>
      </c>
      <c r="QJ193" s="6">
        <f t="shared" si="594"/>
        <v>0</v>
      </c>
      <c r="QK193" s="6">
        <f t="shared" si="594"/>
        <v>0</v>
      </c>
      <c r="QL193" s="6">
        <f t="shared" si="594"/>
        <v>0</v>
      </c>
      <c r="QM193" s="6">
        <f t="shared" si="594"/>
        <v>0</v>
      </c>
      <c r="QN193" s="6">
        <f t="shared" si="594"/>
        <v>0</v>
      </c>
      <c r="QO193" s="6">
        <f t="shared" si="594"/>
        <v>0</v>
      </c>
      <c r="QP193" s="6">
        <f t="shared" si="594"/>
        <v>0</v>
      </c>
      <c r="QQ193" s="6">
        <f t="shared" si="594"/>
        <v>0</v>
      </c>
      <c r="QR193" s="6">
        <f t="shared" si="594"/>
        <v>0</v>
      </c>
      <c r="QS193" s="6">
        <f t="shared" si="594"/>
        <v>0</v>
      </c>
      <c r="QT193" s="6">
        <f t="shared" si="594"/>
        <v>0</v>
      </c>
      <c r="QU193" s="6">
        <f t="shared" si="594"/>
        <v>0</v>
      </c>
      <c r="QV193" s="6">
        <f t="shared" si="594"/>
        <v>0</v>
      </c>
      <c r="QW193" s="6">
        <f t="shared" si="594"/>
        <v>0</v>
      </c>
      <c r="QX193" s="6">
        <f t="shared" si="594"/>
        <v>0</v>
      </c>
      <c r="QY193" s="6">
        <f t="shared" si="594"/>
        <v>0</v>
      </c>
      <c r="QZ193" s="6">
        <f t="shared" si="594"/>
        <v>0</v>
      </c>
      <c r="RA193" s="6">
        <f t="shared" si="594"/>
        <v>0</v>
      </c>
      <c r="RB193" s="6">
        <f t="shared" si="594"/>
        <v>0</v>
      </c>
      <c r="RC193" s="6">
        <f t="shared" si="594"/>
        <v>0</v>
      </c>
      <c r="RD193" s="6">
        <f t="shared" si="594"/>
        <v>0</v>
      </c>
      <c r="RE193" s="6">
        <f t="shared" si="594"/>
        <v>0</v>
      </c>
      <c r="RF193" s="6">
        <f t="shared" si="594"/>
        <v>0</v>
      </c>
      <c r="RG193" s="6">
        <f t="shared" si="594"/>
        <v>0</v>
      </c>
      <c r="RH193" s="6">
        <f t="shared" si="594"/>
        <v>0</v>
      </c>
      <c r="RI193" s="6">
        <f t="shared" si="594"/>
        <v>0</v>
      </c>
      <c r="RJ193" s="6">
        <f t="shared" si="594"/>
        <v>0</v>
      </c>
      <c r="RK193" s="6">
        <f t="shared" si="594"/>
        <v>0</v>
      </c>
      <c r="RL193" s="6">
        <f t="shared" si="594"/>
        <v>0</v>
      </c>
      <c r="RM193" s="6">
        <f t="shared" si="594"/>
        <v>0</v>
      </c>
      <c r="RN193" s="6">
        <f t="shared" si="594"/>
        <v>0</v>
      </c>
      <c r="RO193" s="6">
        <f t="shared" si="594"/>
        <v>0</v>
      </c>
      <c r="RP193" s="6">
        <f t="shared" si="59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13" t="s">
        <v>38</v>
      </c>
      <c r="MN194" s="111" t="s">
        <v>55</v>
      </c>
      <c r="MO194" s="115" t="s">
        <v>60</v>
      </c>
      <c r="MP194" s="58"/>
      <c r="MQ194" s="58"/>
      <c r="MR194" s="58"/>
      <c r="MS194" s="58"/>
      <c r="MT194" s="58"/>
      <c r="MU194" s="58"/>
      <c r="MV194" s="58"/>
      <c r="MW194" s="58"/>
      <c r="MX194" s="58"/>
      <c r="MY194" s="58"/>
      <c r="MZ194" s="58"/>
      <c r="NA194" s="58"/>
      <c r="NB194" s="58"/>
      <c r="NC194" s="58"/>
      <c r="ND194" s="58"/>
      <c r="NE194" s="58"/>
      <c r="NF194" s="58"/>
      <c r="NG194" s="58"/>
      <c r="NH194" s="58"/>
      <c r="NI194" s="58"/>
      <c r="NJ194" s="58"/>
      <c r="NK194" s="58"/>
      <c r="NL194" s="58"/>
      <c r="NM194" s="58"/>
      <c r="NN194" s="58"/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595">SUM(KK137, -KK139)</f>
        <v>2.8699999999999989E-2</v>
      </c>
      <c r="KL195" s="173">
        <f t="shared" si="595"/>
        <v>2.5400000000000006E-2</v>
      </c>
      <c r="KM195" s="140">
        <f t="shared" si="595"/>
        <v>3.5400000000000001E-2</v>
      </c>
      <c r="KN195" s="110">
        <f t="shared" si="595"/>
        <v>2.6999999999999996E-2</v>
      </c>
      <c r="KO195" s="170">
        <f t="shared" si="595"/>
        <v>3.5200000000000009E-2</v>
      </c>
      <c r="KP195" s="138">
        <f t="shared" si="595"/>
        <v>3.2000000000000001E-2</v>
      </c>
      <c r="KQ195" s="110">
        <f t="shared" si="59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12">
        <f>SUM(MM138, -MM139)</f>
        <v>6.54E-2</v>
      </c>
      <c r="MN195" s="112">
        <f>SUM(MN141, -MN142)</f>
        <v>7.3599999999999999E-2</v>
      </c>
      <c r="MO195" s="114">
        <f>SUM(MO139, -MO140)</f>
        <v>8.2699999999999996E-2</v>
      </c>
      <c r="MP195" s="6">
        <f>SUM(MP182, -MP188,)</f>
        <v>0</v>
      </c>
      <c r="MQ195" s="6">
        <f>SUM(MQ183, -MQ189)</f>
        <v>0</v>
      </c>
      <c r="MR195" s="6">
        <f>SUM(MR182, -MR188)</f>
        <v>0</v>
      </c>
      <c r="MS195" s="6">
        <f>SUM(MS182, -MS188,)</f>
        <v>0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15" t="s">
        <v>60</v>
      </c>
      <c r="MN196" s="115" t="s">
        <v>60</v>
      </c>
      <c r="MO196" s="111" t="s">
        <v>55</v>
      </c>
      <c r="MP196" s="58"/>
      <c r="MQ196" s="58"/>
      <c r="MR196" s="58"/>
      <c r="MS196" s="58"/>
      <c r="MT196" s="58"/>
      <c r="MU196" s="58"/>
      <c r="MV196" s="58"/>
      <c r="MW196" s="58"/>
      <c r="MX196" s="58"/>
      <c r="MY196" s="58"/>
      <c r="MZ196" s="58"/>
      <c r="NA196" s="58"/>
      <c r="NB196" s="58"/>
      <c r="NC196" s="58"/>
      <c r="ND196" s="58"/>
      <c r="NE196" s="58"/>
      <c r="NF196" s="58"/>
      <c r="NG196" s="58"/>
      <c r="NH196" s="58"/>
      <c r="NI196" s="58"/>
      <c r="NJ196" s="58"/>
      <c r="NK196" s="58"/>
      <c r="NL196" s="58"/>
      <c r="NM196" s="58"/>
      <c r="NN196" s="58"/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596">SUM(LI141, -LI142)</f>
        <v>3.7000000000000005E-2</v>
      </c>
      <c r="LJ197" s="181">
        <f t="shared" si="596"/>
        <v>3.5100000000000006E-2</v>
      </c>
      <c r="LK197" s="160">
        <f t="shared" si="596"/>
        <v>6.1800000000000001E-2</v>
      </c>
      <c r="LL197" s="201">
        <f t="shared" si="596"/>
        <v>5.7100000000000005E-2</v>
      </c>
      <c r="LM197" s="181">
        <f t="shared" si="596"/>
        <v>4.7600000000000003E-2</v>
      </c>
      <c r="LN197" s="160">
        <f t="shared" si="59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5.9400000000000001E-2</v>
      </c>
      <c r="MM197" s="114">
        <f>SUM(MM139, -MM140)</f>
        <v>6.5000000000000002E-2</v>
      </c>
      <c r="MN197" s="114">
        <f>SUM(MN139, -MN141)</f>
        <v>6.2600000000000003E-2</v>
      </c>
      <c r="MO197" s="112">
        <f>SUM(MO140, -MO142)</f>
        <v>7.3900000000000007E-2</v>
      </c>
      <c r="MP197" s="6">
        <f>SUM(MP183, -MP189)</f>
        <v>0</v>
      </c>
      <c r="MQ197" s="6">
        <f>SUM(MQ182, -MQ188)</f>
        <v>0</v>
      </c>
      <c r="MR197" s="6">
        <f>SUM(MR183, -MR189)</f>
        <v>0</v>
      </c>
      <c r="MS197" s="6">
        <f>SUM(MS183, -MS189)</f>
        <v>0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11" t="s">
        <v>55</v>
      </c>
      <c r="MN198" s="115" t="s">
        <v>84</v>
      </c>
      <c r="MO198" s="117" t="s">
        <v>53</v>
      </c>
      <c r="MP198" s="58"/>
      <c r="MQ198" s="58"/>
      <c r="MR198" s="58"/>
      <c r="MS198" s="58"/>
      <c r="MT198" s="58"/>
      <c r="MU198" s="58"/>
      <c r="MV198" s="58"/>
      <c r="MW198" s="58"/>
      <c r="MX198" s="58"/>
      <c r="MY198" s="58"/>
      <c r="MZ198" s="58"/>
      <c r="NA198" s="58"/>
      <c r="NB198" s="58"/>
      <c r="NC198" s="58"/>
      <c r="ND198" s="58"/>
      <c r="NE198" s="58"/>
      <c r="NF198" s="58"/>
      <c r="NG198" s="58"/>
      <c r="NH198" s="58"/>
      <c r="NI198" s="58"/>
      <c r="NJ198" s="58"/>
      <c r="NK198" s="58"/>
      <c r="NL198" s="58"/>
      <c r="NM198" s="58"/>
      <c r="NN198" s="58"/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5.6300000000000003E-2</v>
      </c>
      <c r="MM199" s="112">
        <f>SUM(MM140, -MM142)</f>
        <v>5.7699999999999994E-2</v>
      </c>
      <c r="MN199" s="110">
        <f>SUM(MN139, -MN140)</f>
        <v>6.1299999999999993E-2</v>
      </c>
      <c r="MO199" s="201">
        <f>SUM(MO141, -MO142)</f>
        <v>6.6400000000000015E-2</v>
      </c>
      <c r="MP199" s="6">
        <f>SUM(MP185, -MP191)</f>
        <v>0</v>
      </c>
      <c r="MQ199" s="6">
        <f>SUM(MQ184, -MQ190)</f>
        <v>0</v>
      </c>
      <c r="MR199" s="6">
        <f>SUM(MR185, -MR191)</f>
        <v>0</v>
      </c>
      <c r="MS199" s="6">
        <f>SUM(MS185, -MS191)</f>
        <v>0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17" t="s">
        <v>53</v>
      </c>
      <c r="MN200" s="113" t="s">
        <v>38</v>
      </c>
      <c r="MO200" s="108" t="s">
        <v>46</v>
      </c>
      <c r="MP200" s="58"/>
      <c r="MQ200" s="58"/>
      <c r="MR200" s="58"/>
      <c r="MS200" s="58"/>
      <c r="MT200" s="58"/>
      <c r="MU200" s="58"/>
      <c r="MV200" s="58"/>
      <c r="MW200" s="58"/>
      <c r="MX200" s="58"/>
      <c r="MY200" s="58"/>
      <c r="MZ200" s="58"/>
      <c r="NA200" s="58"/>
      <c r="NB200" s="58"/>
      <c r="NC200" s="58"/>
      <c r="ND200" s="58"/>
      <c r="NE200" s="58"/>
      <c r="NF200" s="58"/>
      <c r="NG200" s="58"/>
      <c r="NH200" s="58"/>
      <c r="NI200" s="58"/>
      <c r="NJ200" s="58"/>
      <c r="NK200" s="58"/>
      <c r="NL200" s="58"/>
      <c r="NM200" s="58"/>
      <c r="NN200" s="58"/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597">SUM(EC190, -EC197)</f>
        <v>0</v>
      </c>
      <c r="ED201" s="6">
        <f t="shared" si="597"/>
        <v>0</v>
      </c>
      <c r="EE201" s="6">
        <f t="shared" si="597"/>
        <v>0</v>
      </c>
      <c r="EF201" s="6">
        <f t="shared" si="597"/>
        <v>0</v>
      </c>
      <c r="EG201" s="6">
        <f t="shared" si="597"/>
        <v>0</v>
      </c>
      <c r="EH201" s="6">
        <f t="shared" si="597"/>
        <v>0</v>
      </c>
      <c r="EI201" s="6">
        <f t="shared" si="597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598">SUM(GV190, -GV197)</f>
        <v>0</v>
      </c>
      <c r="GW201" s="6">
        <f t="shared" si="598"/>
        <v>0</v>
      </c>
      <c r="GX201" s="6">
        <f t="shared" si="598"/>
        <v>0</v>
      </c>
      <c r="GY201" s="6">
        <f t="shared" si="598"/>
        <v>0</v>
      </c>
      <c r="GZ201" s="6">
        <f t="shared" si="598"/>
        <v>0</v>
      </c>
      <c r="HA201" s="6">
        <f t="shared" si="598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201">
        <f>SUM(MM141, -MM142)</f>
        <v>4.6699999999999992E-2</v>
      </c>
      <c r="MN201" s="112">
        <f>SUM(MN138, -MN139)</f>
        <v>6.0999999999999999E-2</v>
      </c>
      <c r="MO201" s="240">
        <f>SUM(MO136, -MO137)</f>
        <v>5.5400000000000005E-2</v>
      </c>
      <c r="MP201" s="6">
        <f t="shared" ref="MM201:OX201" si="599">SUM(MP190, -MP197)</f>
        <v>0</v>
      </c>
      <c r="MQ201" s="6">
        <f t="shared" si="599"/>
        <v>0</v>
      </c>
      <c r="MR201" s="6">
        <f t="shared" si="599"/>
        <v>0</v>
      </c>
      <c r="MS201" s="6">
        <f t="shared" si="599"/>
        <v>0</v>
      </c>
      <c r="MT201" s="6">
        <f t="shared" si="599"/>
        <v>0</v>
      </c>
      <c r="MU201" s="6">
        <f t="shared" si="599"/>
        <v>0</v>
      </c>
      <c r="MV201" s="6">
        <f t="shared" si="599"/>
        <v>0</v>
      </c>
      <c r="MW201" s="6">
        <f t="shared" si="599"/>
        <v>0</v>
      </c>
      <c r="MX201" s="6">
        <f t="shared" si="599"/>
        <v>0</v>
      </c>
      <c r="MY201" s="6">
        <f t="shared" si="599"/>
        <v>0</v>
      </c>
      <c r="MZ201" s="6">
        <f t="shared" si="599"/>
        <v>0</v>
      </c>
      <c r="NA201" s="6">
        <f t="shared" si="599"/>
        <v>0</v>
      </c>
      <c r="NB201" s="6">
        <f t="shared" si="599"/>
        <v>0</v>
      </c>
      <c r="NC201" s="6">
        <f t="shared" si="599"/>
        <v>0</v>
      </c>
      <c r="ND201" s="6">
        <f t="shared" si="599"/>
        <v>0</v>
      </c>
      <c r="NE201" s="6">
        <f t="shared" si="599"/>
        <v>0</v>
      </c>
      <c r="NF201" s="6">
        <f t="shared" si="599"/>
        <v>0</v>
      </c>
      <c r="NG201" s="6">
        <f t="shared" si="599"/>
        <v>0</v>
      </c>
      <c r="NH201" s="6">
        <f t="shared" si="599"/>
        <v>0</v>
      </c>
      <c r="NI201" s="6">
        <f t="shared" si="599"/>
        <v>0</v>
      </c>
      <c r="NJ201" s="6">
        <f t="shared" si="599"/>
        <v>0</v>
      </c>
      <c r="NK201" s="6">
        <f t="shared" si="599"/>
        <v>0</v>
      </c>
      <c r="NL201" s="6">
        <f t="shared" si="599"/>
        <v>0</v>
      </c>
      <c r="NM201" s="6">
        <f t="shared" si="599"/>
        <v>0</v>
      </c>
      <c r="NN201" s="6">
        <f t="shared" si="599"/>
        <v>0</v>
      </c>
      <c r="NO201" s="6">
        <f t="shared" si="599"/>
        <v>0</v>
      </c>
      <c r="NP201" s="6">
        <f t="shared" si="599"/>
        <v>0</v>
      </c>
      <c r="NQ201" s="6">
        <f t="shared" si="599"/>
        <v>0</v>
      </c>
      <c r="NR201" s="6">
        <f t="shared" si="599"/>
        <v>0</v>
      </c>
      <c r="NS201" s="6">
        <f t="shared" si="599"/>
        <v>0</v>
      </c>
      <c r="NT201" s="6">
        <f t="shared" si="599"/>
        <v>0</v>
      </c>
      <c r="NU201" s="6">
        <f t="shared" si="599"/>
        <v>0</v>
      </c>
      <c r="NV201" s="6">
        <f t="shared" si="599"/>
        <v>0</v>
      </c>
      <c r="NW201" s="6">
        <f t="shared" si="599"/>
        <v>0</v>
      </c>
      <c r="NX201" s="6">
        <f t="shared" si="599"/>
        <v>0</v>
      </c>
      <c r="NY201" s="6">
        <f t="shared" si="599"/>
        <v>0</v>
      </c>
      <c r="NZ201" s="6">
        <f t="shared" si="599"/>
        <v>0</v>
      </c>
      <c r="OA201" s="6">
        <f t="shared" si="599"/>
        <v>0</v>
      </c>
      <c r="OB201" s="6">
        <f t="shared" si="599"/>
        <v>0</v>
      </c>
      <c r="OC201" s="6">
        <f t="shared" si="599"/>
        <v>0</v>
      </c>
      <c r="OD201" s="6">
        <f t="shared" si="599"/>
        <v>0</v>
      </c>
      <c r="OE201" s="6">
        <f t="shared" si="599"/>
        <v>0</v>
      </c>
      <c r="OF201" s="6">
        <f t="shared" si="599"/>
        <v>0</v>
      </c>
      <c r="OG201" s="6">
        <f t="shared" si="599"/>
        <v>0</v>
      </c>
      <c r="OH201" s="6">
        <f t="shared" si="599"/>
        <v>0</v>
      </c>
      <c r="OI201" s="6">
        <f t="shared" si="599"/>
        <v>0</v>
      </c>
      <c r="OJ201" s="6">
        <f t="shared" si="599"/>
        <v>0</v>
      </c>
      <c r="OK201" s="6">
        <f t="shared" si="599"/>
        <v>0</v>
      </c>
      <c r="OL201" s="6">
        <f t="shared" si="599"/>
        <v>0</v>
      </c>
      <c r="OM201" s="6">
        <f t="shared" si="599"/>
        <v>0</v>
      </c>
      <c r="ON201" s="6">
        <f t="shared" si="599"/>
        <v>0</v>
      </c>
      <c r="OO201" s="6">
        <f t="shared" si="599"/>
        <v>0</v>
      </c>
      <c r="OP201" s="6">
        <f t="shared" si="599"/>
        <v>0</v>
      </c>
      <c r="OQ201" s="6">
        <f t="shared" si="599"/>
        <v>0</v>
      </c>
      <c r="OR201" s="6">
        <f t="shared" si="599"/>
        <v>0</v>
      </c>
      <c r="OS201" s="6">
        <f t="shared" si="599"/>
        <v>0</v>
      </c>
      <c r="OT201" s="6">
        <f t="shared" si="599"/>
        <v>0</v>
      </c>
      <c r="OU201" s="6">
        <f t="shared" si="599"/>
        <v>0</v>
      </c>
      <c r="OV201" s="6">
        <f t="shared" si="599"/>
        <v>0</v>
      </c>
      <c r="OW201" s="6">
        <f t="shared" si="599"/>
        <v>0</v>
      </c>
      <c r="OX201" s="6">
        <f t="shared" si="599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00">SUM(PE190, -PE197)</f>
        <v>0</v>
      </c>
      <c r="PF201" s="6">
        <f t="shared" si="600"/>
        <v>0</v>
      </c>
      <c r="PG201" s="6">
        <f t="shared" si="600"/>
        <v>0</v>
      </c>
      <c r="PH201" s="6">
        <f t="shared" si="600"/>
        <v>0</v>
      </c>
      <c r="PI201" s="6">
        <f t="shared" si="600"/>
        <v>0</v>
      </c>
      <c r="PJ201" s="6">
        <f t="shared" si="600"/>
        <v>0</v>
      </c>
      <c r="PK201" s="6">
        <f t="shared" si="600"/>
        <v>0</v>
      </c>
      <c r="PL201" s="6">
        <f t="shared" si="600"/>
        <v>0</v>
      </c>
      <c r="PM201" s="6">
        <f t="shared" si="600"/>
        <v>0</v>
      </c>
      <c r="PN201" s="6">
        <f t="shared" si="600"/>
        <v>0</v>
      </c>
      <c r="PO201" s="6">
        <f t="shared" si="600"/>
        <v>0</v>
      </c>
      <c r="PP201" s="6">
        <f t="shared" si="600"/>
        <v>0</v>
      </c>
      <c r="PQ201" s="6">
        <f t="shared" si="600"/>
        <v>0</v>
      </c>
      <c r="PR201" s="6">
        <f t="shared" si="600"/>
        <v>0</v>
      </c>
      <c r="PS201" s="6">
        <f t="shared" si="600"/>
        <v>0</v>
      </c>
      <c r="PT201" s="6">
        <f t="shared" si="600"/>
        <v>0</v>
      </c>
      <c r="PU201" s="6">
        <f t="shared" si="600"/>
        <v>0</v>
      </c>
      <c r="PV201" s="6">
        <f t="shared" si="600"/>
        <v>0</v>
      </c>
      <c r="PW201" s="6">
        <f t="shared" si="600"/>
        <v>0</v>
      </c>
      <c r="PX201" s="6">
        <f t="shared" si="600"/>
        <v>0</v>
      </c>
      <c r="PY201" s="6">
        <f t="shared" si="600"/>
        <v>0</v>
      </c>
      <c r="PZ201" s="6">
        <f t="shared" si="600"/>
        <v>0</v>
      </c>
      <c r="QA201" s="6">
        <f t="shared" si="600"/>
        <v>0</v>
      </c>
      <c r="QB201" s="6">
        <f t="shared" si="600"/>
        <v>0</v>
      </c>
      <c r="QC201" s="6">
        <f t="shared" si="600"/>
        <v>0</v>
      </c>
      <c r="QD201" s="6">
        <f t="shared" si="600"/>
        <v>0</v>
      </c>
      <c r="QE201" s="6">
        <f t="shared" si="600"/>
        <v>0</v>
      </c>
      <c r="QF201" s="6">
        <f t="shared" si="600"/>
        <v>0</v>
      </c>
      <c r="QG201" s="6">
        <f t="shared" si="600"/>
        <v>0</v>
      </c>
      <c r="QH201" s="6">
        <f t="shared" si="600"/>
        <v>0</v>
      </c>
      <c r="QI201" s="6">
        <f t="shared" si="600"/>
        <v>0</v>
      </c>
      <c r="QJ201" s="6">
        <f t="shared" si="600"/>
        <v>0</v>
      </c>
      <c r="QK201" s="6">
        <f t="shared" si="600"/>
        <v>0</v>
      </c>
      <c r="QL201" s="6">
        <f t="shared" si="600"/>
        <v>0</v>
      </c>
      <c r="QM201" s="6">
        <f t="shared" si="600"/>
        <v>0</v>
      </c>
      <c r="QN201" s="6">
        <f t="shared" si="600"/>
        <v>0</v>
      </c>
      <c r="QO201" s="6">
        <f t="shared" si="600"/>
        <v>0</v>
      </c>
      <c r="QP201" s="6">
        <f t="shared" si="600"/>
        <v>0</v>
      </c>
      <c r="QQ201" s="6">
        <f t="shared" si="600"/>
        <v>0</v>
      </c>
      <c r="QR201" s="6">
        <f t="shared" si="600"/>
        <v>0</v>
      </c>
      <c r="QS201" s="6">
        <f t="shared" si="600"/>
        <v>0</v>
      </c>
      <c r="QT201" s="6">
        <f t="shared" si="600"/>
        <v>0</v>
      </c>
      <c r="QU201" s="6">
        <f t="shared" si="600"/>
        <v>0</v>
      </c>
      <c r="QV201" s="6">
        <f t="shared" si="600"/>
        <v>0</v>
      </c>
      <c r="QW201" s="6">
        <f t="shared" si="600"/>
        <v>0</v>
      </c>
      <c r="QX201" s="6">
        <f t="shared" si="600"/>
        <v>0</v>
      </c>
      <c r="QY201" s="6">
        <f t="shared" si="600"/>
        <v>0</v>
      </c>
      <c r="QZ201" s="6">
        <f t="shared" si="600"/>
        <v>0</v>
      </c>
      <c r="RA201" s="6">
        <f t="shared" si="600"/>
        <v>0</v>
      </c>
      <c r="RB201" s="6">
        <f t="shared" si="600"/>
        <v>0</v>
      </c>
      <c r="RC201" s="6">
        <f t="shared" si="600"/>
        <v>0</v>
      </c>
      <c r="RD201" s="6">
        <f t="shared" si="600"/>
        <v>0</v>
      </c>
      <c r="RE201" s="6">
        <f t="shared" si="600"/>
        <v>0</v>
      </c>
      <c r="RF201" s="6">
        <f t="shared" si="600"/>
        <v>0</v>
      </c>
      <c r="RG201" s="6">
        <f t="shared" si="600"/>
        <v>0</v>
      </c>
      <c r="RH201" s="6">
        <f t="shared" si="600"/>
        <v>0</v>
      </c>
      <c r="RI201" s="6">
        <f t="shared" si="600"/>
        <v>0</v>
      </c>
      <c r="RJ201" s="6">
        <f t="shared" si="600"/>
        <v>0</v>
      </c>
      <c r="RK201" s="6">
        <f t="shared" si="600"/>
        <v>0</v>
      </c>
      <c r="RL201" s="6">
        <f t="shared" si="600"/>
        <v>0</v>
      </c>
      <c r="RM201" s="6">
        <f t="shared" si="600"/>
        <v>0</v>
      </c>
      <c r="RN201" s="6">
        <f t="shared" si="600"/>
        <v>0</v>
      </c>
      <c r="RO201" s="6">
        <f t="shared" si="600"/>
        <v>0</v>
      </c>
      <c r="RP201" s="6">
        <f t="shared" si="600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16" t="s">
        <v>36</v>
      </c>
      <c r="MN202" s="116" t="s">
        <v>36</v>
      </c>
      <c r="MO202" s="113" t="s">
        <v>38</v>
      </c>
      <c r="MP202" s="58"/>
      <c r="MQ202" s="58"/>
      <c r="MR202" s="58"/>
      <c r="MS202" s="58"/>
      <c r="MT202" s="58"/>
      <c r="MU202" s="58"/>
      <c r="MV202" s="58"/>
      <c r="MW202" s="58"/>
      <c r="MX202" s="58"/>
      <c r="MY202" s="58"/>
      <c r="MZ202" s="58"/>
      <c r="NA202" s="58"/>
      <c r="NB202" s="58"/>
      <c r="NC202" s="58"/>
      <c r="ND202" s="58"/>
      <c r="NE202" s="58"/>
      <c r="NF202" s="58"/>
      <c r="NG202" s="58"/>
      <c r="NH202" s="58"/>
      <c r="NI202" s="58"/>
      <c r="NJ202" s="58"/>
      <c r="NK202" s="58"/>
      <c r="NL202" s="58"/>
      <c r="NM202" s="58"/>
      <c r="NN202" s="58"/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10">
        <f>SUM(MM137, -MM138)</f>
        <v>3.1900000000000012E-2</v>
      </c>
      <c r="MN203" s="110">
        <f>SUM(MN137, -MN138)</f>
        <v>4.4299999999999992E-2</v>
      </c>
      <c r="MO203" s="112">
        <f>SUM(MO138, -MO139)</f>
        <v>1.1699999999999995E-2</v>
      </c>
      <c r="MP203" s="6">
        <f>SUM(MP190, -MP196,)</f>
        <v>0</v>
      </c>
      <c r="MQ203" s="6">
        <f>SUM(MQ191, -MQ197)</f>
        <v>0</v>
      </c>
      <c r="MR203" s="6">
        <f>SUM(MR190, -MR196)</f>
        <v>0</v>
      </c>
      <c r="MS203" s="6">
        <f>SUM(MS190, -MS196,)</f>
        <v>0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11" t="s">
        <v>65</v>
      </c>
      <c r="MN204" s="117" t="s">
        <v>65</v>
      </c>
      <c r="MO204" s="111" t="s">
        <v>65</v>
      </c>
      <c r="MP204" s="58"/>
      <c r="MQ204" s="58"/>
      <c r="MR204" s="58"/>
      <c r="MS204" s="58"/>
      <c r="MT204" s="58"/>
      <c r="MU204" s="58"/>
      <c r="MV204" s="58"/>
      <c r="MW204" s="58"/>
      <c r="MX204" s="58"/>
      <c r="MY204" s="58"/>
      <c r="MZ204" s="58"/>
      <c r="NA204" s="58"/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01">SUM(IR138, -IR139)</f>
        <v>8.9999999999999941E-3</v>
      </c>
      <c r="IS205" s="218">
        <f t="shared" si="601"/>
        <v>1.3999999999999985E-3</v>
      </c>
      <c r="IT205" s="90">
        <f t="shared" si="601"/>
        <v>3.599999999999999E-3</v>
      </c>
      <c r="IU205" s="143">
        <f t="shared" si="601"/>
        <v>4.6999999999999958E-3</v>
      </c>
      <c r="IV205" s="142">
        <f t="shared" si="601"/>
        <v>1.5999999999999973E-3</v>
      </c>
      <c r="IW205" s="112">
        <f t="shared" si="601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>SUM(MA139, -MA140)</f>
        <v>3.9999999999999931E-4</v>
      </c>
      <c r="MB205" s="172">
        <f>SUM(MB139, -MB140)</f>
        <v>5.899999999999999E-3</v>
      </c>
      <c r="MC205" s="142">
        <f>SUM(MC139, -MC140)</f>
        <v>9.5999999999999992E-3</v>
      </c>
      <c r="MD205" s="112">
        <f>SUM(MD139, -MD140)</f>
        <v>1.4800000000000001E-2</v>
      </c>
      <c r="ME205" s="172">
        <f>SUM(ME139, -ME140)</f>
        <v>3.599999999999999E-3</v>
      </c>
      <c r="MF205" s="142">
        <f>SUM(MF139, -MF140)</f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1.4999999999999999E-2</v>
      </c>
      <c r="MM205" s="114">
        <f>SUM(MM140, -MM141)</f>
        <v>1.1000000000000003E-2</v>
      </c>
      <c r="MN205" s="114">
        <f>SUM(MN140, -MN141)</f>
        <v>1.3000000000000025E-3</v>
      </c>
      <c r="MO205" s="114">
        <f>SUM(MO140, -MO141)</f>
        <v>7.4999999999999997E-3</v>
      </c>
      <c r="MP205" s="6">
        <f>SUM(MP191, -MP197)</f>
        <v>0</v>
      </c>
      <c r="MQ205" s="6">
        <f>SUM(MQ190, -MQ196)</f>
        <v>0</v>
      </c>
      <c r="MR205" s="6">
        <f>SUM(MR191, -MR197)</f>
        <v>0</v>
      </c>
      <c r="MS205" s="6">
        <f>SUM(MS191, -MS197)</f>
        <v>0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M208" s="48" t="s">
        <v>122</v>
      </c>
      <c r="MN208" s="49" t="s">
        <v>62</v>
      </c>
      <c r="MO208" s="49" t="s">
        <v>62</v>
      </c>
      <c r="MP208" s="49" t="s">
        <v>62</v>
      </c>
      <c r="MQ208" s="48" t="s">
        <v>3</v>
      </c>
      <c r="MR208" s="48" t="s">
        <v>4</v>
      </c>
      <c r="MS208" s="48" t="s">
        <v>5</v>
      </c>
      <c r="MT208" s="48" t="s">
        <v>6</v>
      </c>
      <c r="MU208" s="48" t="s">
        <v>7</v>
      </c>
      <c r="MV208" s="49" t="s">
        <v>62</v>
      </c>
      <c r="MW208" s="49" t="s">
        <v>62</v>
      </c>
      <c r="MX208" s="48" t="s">
        <v>10</v>
      </c>
      <c r="MY208" s="48" t="s">
        <v>11</v>
      </c>
      <c r="MZ208" s="48" t="s">
        <v>12</v>
      </c>
      <c r="NA208" s="48" t="s">
        <v>13</v>
      </c>
      <c r="NB208" s="48" t="s">
        <v>14</v>
      </c>
      <c r="NC208" s="49" t="s">
        <v>62</v>
      </c>
      <c r="ND208" s="49" t="s">
        <v>62</v>
      </c>
      <c r="NE208" s="48" t="s">
        <v>17</v>
      </c>
      <c r="NF208" s="48" t="s">
        <v>18</v>
      </c>
      <c r="NG208" s="48" t="s">
        <v>19</v>
      </c>
      <c r="NH208" s="48" t="s">
        <v>20</v>
      </c>
      <c r="NI208" s="48" t="s">
        <v>21</v>
      </c>
      <c r="NJ208" s="49" t="s">
        <v>62</v>
      </c>
      <c r="NK208" s="49" t="s">
        <v>62</v>
      </c>
      <c r="NL208" s="48" t="s">
        <v>24</v>
      </c>
      <c r="NM208" s="48" t="s">
        <v>25</v>
      </c>
      <c r="NN208" s="48" t="s">
        <v>26</v>
      </c>
      <c r="NO208" s="48" t="s">
        <v>27</v>
      </c>
      <c r="NP208" s="48" t="s">
        <v>28</v>
      </c>
      <c r="NQ208" s="49" t="s">
        <v>62</v>
      </c>
      <c r="NR208" s="49" t="s">
        <v>62</v>
      </c>
      <c r="NS208" s="49" t="s">
        <v>62</v>
      </c>
      <c r="NT208" s="49"/>
      <c r="NU208" s="49"/>
      <c r="NV208" s="272" t="s">
        <v>122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O209" s="53"/>
      <c r="MP209" s="53"/>
      <c r="MQ209" s="34">
        <v>3.5799999999999998E-2</v>
      </c>
      <c r="MR209" s="53"/>
      <c r="MS209" s="53"/>
      <c r="MT209" s="15"/>
      <c r="MU209" s="15"/>
      <c r="MV209" s="53"/>
      <c r="MW209" s="53"/>
      <c r="MX209" s="53"/>
      <c r="MY209" s="53"/>
      <c r="MZ209" s="53"/>
      <c r="NA209" s="15"/>
      <c r="NB209" s="15"/>
      <c r="NC209" s="53"/>
      <c r="ND209" s="53"/>
      <c r="NE209" s="53"/>
      <c r="NF209" s="53"/>
      <c r="NG209" s="53"/>
      <c r="NH209" s="15"/>
      <c r="NI209" s="15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495" t="s">
        <v>32</v>
      </c>
      <c r="NU209" s="3" t="s">
        <v>33</v>
      </c>
      <c r="NV209" s="495" t="s">
        <v>34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O210" s="53"/>
      <c r="MP210" s="53"/>
      <c r="MQ210" s="86">
        <v>2.3900000000000001E-2</v>
      </c>
      <c r="MR210" s="53"/>
      <c r="MS210" s="53"/>
      <c r="MT210" s="6" t="s">
        <v>62</v>
      </c>
      <c r="MU210" s="6"/>
      <c r="MV210" s="53"/>
      <c r="MW210" s="53"/>
      <c r="MX210" s="53"/>
      <c r="MY210" s="53"/>
      <c r="MZ210" s="53"/>
      <c r="NA210" s="6" t="s">
        <v>62</v>
      </c>
      <c r="NB210" s="6"/>
      <c r="NC210" s="53"/>
      <c r="ND210" s="53"/>
      <c r="NE210" s="53"/>
      <c r="NF210" s="53"/>
      <c r="NG210" s="53"/>
      <c r="NH210" s="6" t="s">
        <v>62</v>
      </c>
      <c r="NI210" s="6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>
        <f>MIN(OP172:OP178,OP180:OP185,OP187:OP191,OP193:OP196,OP198:OP200,OP202:OP203,OP205)</f>
        <v>0</v>
      </c>
      <c r="NU210" s="51">
        <f>AVERAGE(OQ172:OQ178,OQ180:OQ185,OQ187:OQ191,OQ193:OQ196,OQ198:OQ200,OQ202:OQ203,OQ205)</f>
        <v>0</v>
      </c>
      <c r="NV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M211" t="s">
        <v>62</v>
      </c>
      <c r="MN211" t="s">
        <v>62</v>
      </c>
      <c r="MO211" s="53"/>
      <c r="MP211" s="53"/>
      <c r="MQ211" s="16">
        <v>1.15E-2</v>
      </c>
      <c r="MR211" s="53"/>
      <c r="MS211" s="53"/>
      <c r="MU211" s="6"/>
      <c r="MV211" s="53"/>
      <c r="MW211" s="53"/>
      <c r="MX211" s="53"/>
      <c r="MY211" s="53"/>
      <c r="MZ211" s="53"/>
      <c r="NB211" s="6"/>
      <c r="NC211" s="53"/>
      <c r="ND211" s="53"/>
      <c r="NE211" s="53"/>
      <c r="NF211" s="53"/>
      <c r="NG211" s="53"/>
      <c r="NI211" s="6"/>
      <c r="NJ211" s="53"/>
      <c r="NK211" s="53"/>
      <c r="NL211" s="53"/>
      <c r="NM211" s="53"/>
      <c r="NN211" s="53"/>
      <c r="NO211" s="53"/>
      <c r="NP211" s="53"/>
      <c r="NQ211" s="53"/>
      <c r="NR211" s="53"/>
      <c r="NS211" s="53"/>
      <c r="NT211" s="53"/>
      <c r="NU211" s="54" t="s">
        <v>73</v>
      </c>
      <c r="NV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O212" s="53"/>
      <c r="MP212" s="53"/>
      <c r="MQ212" s="30">
        <v>8.0999999999999996E-3</v>
      </c>
      <c r="MR212" s="53"/>
      <c r="MS212" s="53"/>
      <c r="MT212" s="6" t="s">
        <v>62</v>
      </c>
      <c r="MU212" s="6"/>
      <c r="MV212" s="53"/>
      <c r="MW212" s="53"/>
      <c r="MX212" s="53"/>
      <c r="MY212" s="53"/>
      <c r="MZ212" s="53"/>
      <c r="NA212" s="6" t="s">
        <v>62</v>
      </c>
      <c r="NB212" s="6"/>
      <c r="NC212" s="53"/>
      <c r="ND212" s="53"/>
      <c r="NE212" s="53"/>
      <c r="NF212" s="53"/>
      <c r="NG212" s="53"/>
      <c r="NH212" s="6" t="s">
        <v>62</v>
      </c>
      <c r="NI212" s="6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4" t="s">
        <v>74</v>
      </c>
      <c r="NV212" s="53"/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M213" t="s">
        <v>62</v>
      </c>
      <c r="MO213" s="53"/>
      <c r="MP213" s="53"/>
      <c r="MQ213" s="40">
        <v>5.9999999999999995E-4</v>
      </c>
      <c r="MR213" s="53"/>
      <c r="MS213" s="53"/>
      <c r="MT213" t="s">
        <v>62</v>
      </c>
      <c r="MU213" s="6"/>
      <c r="MV213" s="53"/>
      <c r="MW213" s="53"/>
      <c r="MX213" s="53"/>
      <c r="MY213" s="53"/>
      <c r="MZ213" s="53"/>
      <c r="NA213" t="s">
        <v>62</v>
      </c>
      <c r="NB213" s="6"/>
      <c r="NC213" s="53"/>
      <c r="ND213" s="53"/>
      <c r="NE213" s="53"/>
      <c r="NF213" s="53"/>
      <c r="NG213" s="53"/>
      <c r="NH213" t="s">
        <v>62</v>
      </c>
      <c r="NI213" s="6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3" t="s">
        <v>32</v>
      </c>
      <c r="NU213" s="3" t="s">
        <v>33</v>
      </c>
      <c r="NV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M214" t="s">
        <v>62</v>
      </c>
      <c r="MO214" s="53"/>
      <c r="MP214" s="53"/>
      <c r="MQ214" s="22">
        <v>-1.7000000000000001E-2</v>
      </c>
      <c r="MR214" s="53"/>
      <c r="MS214" s="53"/>
      <c r="MT214" s="6"/>
      <c r="MU214" s="6"/>
      <c r="MV214" s="53"/>
      <c r="MW214" s="53"/>
      <c r="MX214" s="53"/>
      <c r="MY214" s="53"/>
      <c r="MZ214" s="53"/>
      <c r="NA214" s="6"/>
      <c r="NB214" s="6"/>
      <c r="NC214" s="53"/>
      <c r="ND214" s="53"/>
      <c r="NE214" s="53"/>
      <c r="NF214" s="53"/>
      <c r="NG214" s="53"/>
      <c r="NH214" s="6"/>
      <c r="NI214" s="6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1">
        <f>MIN(OP179,OP186,OP192,OP197,OP201,OP204,OP206,OP207)</f>
        <v>0</v>
      </c>
      <c r="NU214" s="51">
        <f>AVERAGE(OQ179,OQ186,OQ192,OQ197,OQ201,OQ204,OQ206,OQ207)</f>
        <v>0</v>
      </c>
      <c r="NV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N215" t="s">
        <v>62</v>
      </c>
      <c r="MO215" s="53"/>
      <c r="MP215" s="53"/>
      <c r="MQ215" s="47">
        <v>-2.3699999999999999E-2</v>
      </c>
      <c r="MR215" s="53"/>
      <c r="MS215" s="53"/>
      <c r="MT215" s="6"/>
      <c r="MU215" s="6"/>
      <c r="MV215" s="53"/>
      <c r="MW215" s="53"/>
      <c r="MX215" s="53"/>
      <c r="MY215" s="53"/>
      <c r="MZ215" s="53"/>
      <c r="NA215" s="6"/>
      <c r="NB215" s="6"/>
      <c r="NC215" s="53"/>
      <c r="ND215" s="53"/>
      <c r="NE215" s="53"/>
      <c r="NF215" s="53"/>
      <c r="NG215" s="53"/>
      <c r="NH215" s="6"/>
      <c r="NI215" s="6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4" t="s">
        <v>75</v>
      </c>
      <c r="NV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N216" t="s">
        <v>62</v>
      </c>
      <c r="MO216" s="53"/>
      <c r="MP216" s="53"/>
      <c r="MQ216" s="7">
        <v>-3.9199999999999999E-2</v>
      </c>
      <c r="MR216" s="53"/>
      <c r="MS216" s="53"/>
      <c r="MT216" s="10" t="s">
        <v>62</v>
      </c>
      <c r="MU216" s="10"/>
      <c r="MV216" s="53"/>
      <c r="MW216" s="53"/>
      <c r="MX216" s="53"/>
      <c r="MY216" s="53"/>
      <c r="MZ216" s="53"/>
      <c r="NA216" s="10" t="s">
        <v>62</v>
      </c>
      <c r="NB216" s="10"/>
      <c r="NC216" s="53"/>
      <c r="ND216" s="53"/>
      <c r="NE216" s="53"/>
      <c r="NF216" s="53"/>
      <c r="NG216" s="53"/>
      <c r="NH216" s="10" t="s">
        <v>62</v>
      </c>
      <c r="NI216" s="10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61" t="s">
        <v>76</v>
      </c>
      <c r="NV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273" t="s">
        <v>91</v>
      </c>
      <c r="MN217" s="76"/>
      <c r="MO217" s="76"/>
      <c r="MP217" s="76"/>
      <c r="MQ217" s="76"/>
      <c r="MR217" s="76"/>
      <c r="MS217" s="76"/>
      <c r="MT217" s="76"/>
      <c r="MU217" s="76"/>
      <c r="MV217" s="76"/>
      <c r="MW217" s="76"/>
      <c r="MX217" s="76"/>
      <c r="MY217" s="76"/>
      <c r="MZ217" s="76"/>
      <c r="NA217" s="76"/>
      <c r="NB217" s="76"/>
      <c r="NC217" s="76"/>
      <c r="ND217" s="76"/>
      <c r="NE217" s="76"/>
      <c r="NF217" s="76"/>
      <c r="NG217" s="76"/>
      <c r="NH217" s="76"/>
      <c r="NI217" s="76"/>
      <c r="NJ217" s="76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245"/>
      <c r="MN218" s="67">
        <v>43619</v>
      </c>
      <c r="MO218" s="295"/>
      <c r="MP218" s="245"/>
      <c r="MQ218" s="67">
        <v>43620</v>
      </c>
      <c r="MR218" s="290"/>
      <c r="MS218" s="245"/>
      <c r="MT218" s="67">
        <v>43621</v>
      </c>
      <c r="MU218" s="247"/>
      <c r="MV218" s="245"/>
      <c r="MW218" s="67">
        <v>43622</v>
      </c>
      <c r="MX218" s="295"/>
      <c r="MY218" s="245"/>
      <c r="MZ218" s="67">
        <v>43623</v>
      </c>
      <c r="NA218" s="349" t="s">
        <v>77</v>
      </c>
      <c r="NB218" s="248"/>
      <c r="NC218" s="70">
        <v>43626</v>
      </c>
      <c r="ND218" s="249"/>
      <c r="NE218" s="248"/>
      <c r="NF218" s="70">
        <v>43627</v>
      </c>
      <c r="NG218" s="249"/>
      <c r="NH218" s="248"/>
      <c r="NI218" s="70">
        <v>43628</v>
      </c>
      <c r="NJ218" s="249"/>
      <c r="NK218" s="248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11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9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121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02">
        <v>6.8999999999999999E-3</v>
      </c>
      <c r="MN221" s="34">
        <v>2.4899999999999999E-2</v>
      </c>
      <c r="MO221" s="34">
        <v>3.5799999999999998E-2</v>
      </c>
      <c r="MP221" s="105"/>
      <c r="MQ221" s="34"/>
      <c r="MR221" s="34"/>
      <c r="MS221" s="105"/>
      <c r="MT221" s="34"/>
      <c r="MU221" s="34"/>
      <c r="MV221" s="105"/>
      <c r="MW221" s="34"/>
      <c r="MX221" s="34"/>
      <c r="MY221" s="105"/>
      <c r="MZ221" s="34"/>
      <c r="NA221" s="34"/>
      <c r="NB221" s="487"/>
      <c r="NC221" s="53"/>
      <c r="ND221" s="488"/>
      <c r="NE221" s="487"/>
      <c r="NF221" s="53"/>
      <c r="NG221" s="488"/>
      <c r="NH221" s="487"/>
      <c r="NI221" s="53"/>
      <c r="NJ221" s="488"/>
      <c r="NK221" s="487"/>
      <c r="NL221" s="53"/>
      <c r="NM221" s="488"/>
      <c r="NN221" s="487"/>
      <c r="NO221" s="53"/>
      <c r="NP221" s="488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05">
        <v>5.4999999999999997E-3</v>
      </c>
      <c r="MN222" s="30">
        <v>1.6899999999999998E-2</v>
      </c>
      <c r="MO222" s="86">
        <v>2.3900000000000001E-2</v>
      </c>
      <c r="MP222" s="102"/>
      <c r="MQ222" s="86"/>
      <c r="MR222" s="86"/>
      <c r="MS222" s="102"/>
      <c r="MT222" s="86"/>
      <c r="MU222" s="86"/>
      <c r="MV222" s="102"/>
      <c r="MW222" s="86"/>
      <c r="MX222" s="86"/>
      <c r="MY222" s="102"/>
      <c r="MZ222" s="86"/>
      <c r="NA222" s="86"/>
      <c r="NB222" s="487"/>
      <c r="NC222" s="53"/>
      <c r="ND222" s="488"/>
      <c r="NE222" s="487"/>
      <c r="NF222" s="53"/>
      <c r="NG222" s="488"/>
      <c r="NH222" s="487"/>
      <c r="NI222" s="53"/>
      <c r="NJ222" s="488"/>
      <c r="NK222" s="487"/>
      <c r="NL222" s="53"/>
      <c r="NM222" s="488"/>
      <c r="NN222" s="487"/>
      <c r="NO222" s="53"/>
      <c r="NP222" s="488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04">
        <v>5.3E-3</v>
      </c>
      <c r="MN223" s="86">
        <v>3.8E-3</v>
      </c>
      <c r="MO223" s="16">
        <v>1.15E-2</v>
      </c>
      <c r="MP223" s="103"/>
      <c r="MQ223" s="16"/>
      <c r="MR223" s="16"/>
      <c r="MS223" s="103"/>
      <c r="MT223" s="16"/>
      <c r="MU223" s="16"/>
      <c r="MV223" s="103"/>
      <c r="MW223" s="16"/>
      <c r="MX223" s="16"/>
      <c r="MY223" s="103"/>
      <c r="MZ223" s="16"/>
      <c r="NA223" s="16"/>
      <c r="NB223" s="487"/>
      <c r="NC223" s="53"/>
      <c r="ND223" s="488"/>
      <c r="NE223" s="487"/>
      <c r="NF223" s="53"/>
      <c r="NG223" s="488"/>
      <c r="NH223" s="487"/>
      <c r="NI223" s="53"/>
      <c r="NJ223" s="488"/>
      <c r="NK223" s="487"/>
      <c r="NL223" s="53"/>
      <c r="NM223" s="488"/>
      <c r="NN223" s="487"/>
      <c r="NO223" s="53"/>
      <c r="NP223" s="488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00">
        <v>1.2999999999999999E-3</v>
      </c>
      <c r="MN224" s="40">
        <v>5.9999999999999995E-4</v>
      </c>
      <c r="MO224" s="30">
        <v>8.0999999999999996E-3</v>
      </c>
      <c r="MP224" s="104"/>
      <c r="MQ224" s="30"/>
      <c r="MR224" s="30"/>
      <c r="MS224" s="104"/>
      <c r="MT224" s="30"/>
      <c r="MU224" s="30"/>
      <c r="MV224" s="104"/>
      <c r="MW224" s="30"/>
      <c r="MX224" s="30"/>
      <c r="MY224" s="104"/>
      <c r="MZ224" s="30"/>
      <c r="NA224" s="30"/>
      <c r="NB224" s="487"/>
      <c r="NC224" s="53"/>
      <c r="ND224" s="488"/>
      <c r="NE224" s="487"/>
      <c r="NF224" s="53"/>
      <c r="NG224" s="488"/>
      <c r="NH224" s="487"/>
      <c r="NI224" s="53"/>
      <c r="NJ224" s="488"/>
      <c r="NK224" s="487"/>
      <c r="NL224" s="53"/>
      <c r="NM224" s="488"/>
      <c r="NN224" s="487"/>
      <c r="NO224" s="53"/>
      <c r="NP224" s="488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06">
        <v>-1E-4</v>
      </c>
      <c r="MN225" s="16">
        <v>-2.0999999999999999E-3</v>
      </c>
      <c r="MO225" s="40">
        <v>5.9999999999999995E-4</v>
      </c>
      <c r="MP225" s="100"/>
      <c r="MQ225" s="40"/>
      <c r="MR225" s="40"/>
      <c r="MS225" s="100"/>
      <c r="MT225" s="40"/>
      <c r="MU225" s="40"/>
      <c r="MV225" s="100"/>
      <c r="MW225" s="40"/>
      <c r="MX225" s="40"/>
      <c r="MY225" s="100"/>
      <c r="MZ225" s="40"/>
      <c r="NA225" s="40"/>
      <c r="NB225" s="487"/>
      <c r="NC225" s="53"/>
      <c r="ND225" s="488"/>
      <c r="NE225" s="487"/>
      <c r="NF225" s="53"/>
      <c r="NG225" s="488"/>
      <c r="NH225" s="487"/>
      <c r="NI225" s="53"/>
      <c r="NJ225" s="488"/>
      <c r="NK225" s="487"/>
      <c r="NL225" s="53"/>
      <c r="NM225" s="488"/>
      <c r="NN225" s="487"/>
      <c r="NO225" s="53"/>
      <c r="NP225" s="488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01">
        <v>-2.5000000000000001E-3</v>
      </c>
      <c r="MN226" s="7">
        <v>-0.01</v>
      </c>
      <c r="MO226" s="22">
        <v>-1.7000000000000001E-2</v>
      </c>
      <c r="MP226" s="106"/>
      <c r="MQ226" s="22"/>
      <c r="MR226" s="22"/>
      <c r="MS226" s="106"/>
      <c r="MT226" s="22"/>
      <c r="MU226" s="22"/>
      <c r="MV226" s="106"/>
      <c r="MW226" s="22"/>
      <c r="MX226" s="22"/>
      <c r="MY226" s="106"/>
      <c r="MZ226" s="22"/>
      <c r="NA226" s="22"/>
      <c r="NB226" s="487"/>
      <c r="NC226" s="53"/>
      <c r="ND226" s="488"/>
      <c r="NE226" s="487"/>
      <c r="NF226" s="53"/>
      <c r="NG226" s="488"/>
      <c r="NH226" s="487"/>
      <c r="NI226" s="53"/>
      <c r="NJ226" s="488"/>
      <c r="NK226" s="487"/>
      <c r="NL226" s="53"/>
      <c r="NM226" s="488"/>
      <c r="NN226" s="487"/>
      <c r="NO226" s="53"/>
      <c r="NP226" s="488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03">
        <v>-7.0000000000000001E-3</v>
      </c>
      <c r="MN227" s="22">
        <v>-1.67E-2</v>
      </c>
      <c r="MO227" s="47">
        <v>-2.3699999999999999E-2</v>
      </c>
      <c r="MP227" s="99"/>
      <c r="MQ227" s="47"/>
      <c r="MR227" s="47"/>
      <c r="MS227" s="99"/>
      <c r="MT227" s="47"/>
      <c r="MU227" s="47"/>
      <c r="MV227" s="99"/>
      <c r="MW227" s="47"/>
      <c r="MX227" s="47"/>
      <c r="MY227" s="99"/>
      <c r="MZ227" s="47"/>
      <c r="NA227" s="47"/>
      <c r="NB227" s="487"/>
      <c r="NC227" s="53"/>
      <c r="ND227" s="488"/>
      <c r="NE227" s="487"/>
      <c r="NF227" s="53"/>
      <c r="NG227" s="488"/>
      <c r="NH227" s="487"/>
      <c r="NI227" s="53"/>
      <c r="NJ227" s="488"/>
      <c r="NK227" s="487"/>
      <c r="NL227" s="53"/>
      <c r="NM227" s="488"/>
      <c r="NN227" s="487"/>
      <c r="NO227" s="53"/>
      <c r="NP227" s="488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99">
        <v>-9.4000000000000004E-3</v>
      </c>
      <c r="MN228" s="47">
        <v>-1.7399999999999999E-2</v>
      </c>
      <c r="MO228" s="7">
        <v>-3.9199999999999999E-2</v>
      </c>
      <c r="MP228" s="101"/>
      <c r="MQ228" s="7"/>
      <c r="MR228" s="7"/>
      <c r="MS228" s="101"/>
      <c r="MT228" s="7"/>
      <c r="MU228" s="7"/>
      <c r="MV228" s="101"/>
      <c r="MW228" s="7"/>
      <c r="MX228" s="7"/>
      <c r="MY228" s="101"/>
      <c r="MZ228" s="7"/>
      <c r="NA228" s="7"/>
      <c r="NB228" s="487"/>
      <c r="NC228" s="53"/>
      <c r="ND228" s="488"/>
      <c r="NE228" s="487"/>
      <c r="NF228" s="53"/>
      <c r="NG228" s="488"/>
      <c r="NH228" s="487"/>
      <c r="NI228" s="53"/>
      <c r="NJ228" s="488"/>
      <c r="NK228" s="487"/>
      <c r="NL228" s="53"/>
      <c r="NM228" s="488"/>
      <c r="NN228" s="487"/>
      <c r="NO228" s="53"/>
      <c r="NP228" s="488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7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365">
        <v>6.8999999999999999E-3</v>
      </c>
      <c r="MN230" s="463">
        <v>1.9400000000000001E-2</v>
      </c>
      <c r="MO230" s="458">
        <v>2.01E-2</v>
      </c>
      <c r="MP230" s="491" t="s">
        <v>62</v>
      </c>
      <c r="MQ230" s="492"/>
      <c r="MR230" s="493"/>
      <c r="MS230" s="491"/>
      <c r="MT230" s="492"/>
      <c r="MU230" s="493"/>
      <c r="MV230" s="491"/>
      <c r="MW230" s="492"/>
      <c r="MX230" s="493"/>
      <c r="MY230" s="491"/>
      <c r="MZ230" s="492"/>
      <c r="NA230" s="493"/>
      <c r="NB230" s="491"/>
      <c r="NC230" s="492"/>
      <c r="ND230" s="493"/>
      <c r="NE230" s="491"/>
      <c r="NF230" s="492"/>
      <c r="NG230" s="493"/>
      <c r="NH230" s="491"/>
      <c r="NI230" s="492"/>
      <c r="NJ230" s="493"/>
      <c r="NK230" s="491"/>
      <c r="NL230" s="492"/>
      <c r="NM230" s="493"/>
      <c r="NN230" s="491"/>
      <c r="NO230" s="492"/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43">
        <v>-9.4000000000000004E-3</v>
      </c>
      <c r="MN231" s="363">
        <v>-1.66E-2</v>
      </c>
      <c r="MO231" s="445">
        <v>-2.92E-2</v>
      </c>
      <c r="MP231" s="491"/>
      <c r="MQ231" s="492"/>
      <c r="MR231" s="493"/>
      <c r="MS231" s="491"/>
      <c r="MT231" s="492"/>
      <c r="MU231" s="493"/>
      <c r="MV231" s="491"/>
      <c r="MW231" s="492"/>
      <c r="MX231" s="493"/>
      <c r="MY231" s="491"/>
      <c r="MZ231" s="492"/>
      <c r="NA231" s="493"/>
      <c r="NB231" s="491"/>
      <c r="NC231" s="492"/>
      <c r="ND231" s="493"/>
      <c r="NE231" s="491"/>
      <c r="NF231" s="492"/>
      <c r="NG231" s="493"/>
      <c r="NH231" s="491"/>
      <c r="NI231" s="492"/>
      <c r="NJ231" s="493"/>
      <c r="NK231" s="491"/>
      <c r="NL231" s="492"/>
      <c r="NM231" s="493"/>
      <c r="NN231" s="491"/>
      <c r="NO231" s="492"/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N232" s="133" t="s">
        <v>62</v>
      </c>
      <c r="MO232" s="439">
        <v>3.5799999999999998E-2</v>
      </c>
      <c r="MP232" s="132"/>
      <c r="MQ232" s="133"/>
      <c r="MR232" s="494"/>
      <c r="MS232" s="132"/>
      <c r="MT232" s="133"/>
      <c r="MU232" s="494"/>
      <c r="MV232" s="132"/>
      <c r="MW232" s="133"/>
      <c r="MX232" s="494"/>
      <c r="MY232" s="132"/>
      <c r="MZ232" s="133"/>
      <c r="NA232" s="494"/>
      <c r="NB232" s="132"/>
      <c r="NC232" s="133"/>
      <c r="ND232" s="494"/>
      <c r="NE232" s="132"/>
      <c r="NF232" s="133"/>
      <c r="NG232" s="494"/>
      <c r="NH232" s="132"/>
      <c r="NI232" s="133"/>
      <c r="NJ232" s="494"/>
      <c r="NK232" s="132"/>
      <c r="NL232" s="133"/>
      <c r="NM232" s="494"/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N233" s="133" t="s">
        <v>62</v>
      </c>
      <c r="MO233" s="440">
        <v>-3.9199999999999999E-2</v>
      </c>
      <c r="MP233" s="132" t="s">
        <v>62</v>
      </c>
      <c r="MQ233" s="133" t="s">
        <v>62</v>
      </c>
      <c r="MR233" s="494"/>
      <c r="MS233" s="132" t="s">
        <v>62</v>
      </c>
      <c r="MT233" s="133" t="s">
        <v>62</v>
      </c>
      <c r="MU233" s="494"/>
      <c r="MV233" s="132" t="s">
        <v>62</v>
      </c>
      <c r="MW233" s="133" t="s">
        <v>62</v>
      </c>
      <c r="MX233" s="494"/>
      <c r="MY233" s="132" t="s">
        <v>62</v>
      </c>
      <c r="MZ233" s="133" t="s">
        <v>62</v>
      </c>
      <c r="NA233" s="494"/>
      <c r="NB233" s="132" t="s">
        <v>62</v>
      </c>
      <c r="NC233" s="133" t="s">
        <v>62</v>
      </c>
      <c r="ND233" s="494"/>
      <c r="NE233" s="132" t="s">
        <v>62</v>
      </c>
      <c r="NF233" s="133" t="s">
        <v>62</v>
      </c>
      <c r="NG233" s="494"/>
      <c r="NH233" s="132" t="s">
        <v>62</v>
      </c>
      <c r="NI233" s="133" t="s">
        <v>62</v>
      </c>
      <c r="NJ233" s="494"/>
      <c r="NK233" s="132" t="s">
        <v>62</v>
      </c>
      <c r="NL233" s="133" t="s">
        <v>62</v>
      </c>
      <c r="NM233" s="494"/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0">
        <v>108.37</v>
      </c>
      <c r="MN234" s="250">
        <v>71.11</v>
      </c>
      <c r="MO234" s="250">
        <v>0.65969999999999995</v>
      </c>
      <c r="MP234" s="49"/>
      <c r="MQ234" s="49"/>
      <c r="MR234" s="49"/>
      <c r="MS234" s="49"/>
      <c r="MT234" s="49"/>
      <c r="MU234" s="49"/>
      <c r="MV234" s="49"/>
      <c r="MW234" s="49"/>
      <c r="MX234" s="49"/>
      <c r="MY234" s="49"/>
      <c r="MZ234" s="49"/>
      <c r="NA234" s="49"/>
      <c r="NB234" s="49"/>
      <c r="NC234" s="49"/>
      <c r="ND234" s="49"/>
      <c r="NE234" s="49"/>
      <c r="NF234" s="49"/>
      <c r="NG234" s="49"/>
      <c r="NH234" s="49"/>
      <c r="NI234" s="49"/>
      <c r="NJ234" s="49"/>
      <c r="NK234" s="49"/>
      <c r="NL234" s="49"/>
      <c r="NM234" s="49"/>
      <c r="NN234" s="49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15" t="s">
        <v>57</v>
      </c>
      <c r="MN235" s="162" t="s">
        <v>67</v>
      </c>
      <c r="MO235" s="162" t="s">
        <v>41</v>
      </c>
      <c r="MP235" s="58"/>
      <c r="MQ235" s="58"/>
      <c r="MR235" s="58"/>
      <c r="MS235" s="58"/>
      <c r="MT235" s="58"/>
      <c r="MU235" s="58"/>
      <c r="MV235" s="58"/>
      <c r="MW235" s="58"/>
      <c r="MX235" s="58"/>
      <c r="MY235" s="58"/>
      <c r="MZ235" s="58"/>
      <c r="NA235" s="58"/>
      <c r="NB235" s="58"/>
      <c r="NC235" s="58"/>
      <c r="ND235" s="58"/>
      <c r="NE235" s="58"/>
      <c r="NF235" s="58"/>
      <c r="NG235" s="58"/>
      <c r="NH235" s="58"/>
      <c r="NI235" s="58"/>
      <c r="NJ235" s="58"/>
      <c r="NK235" s="58"/>
      <c r="NL235" s="58"/>
      <c r="NM235" s="58"/>
      <c r="NN235" s="58"/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02">SUM(JU221, -JU228)</f>
        <v>3.9800000000000002E-2</v>
      </c>
      <c r="JV236" s="109">
        <f t="shared" si="602"/>
        <v>4.9100000000000005E-2</v>
      </c>
      <c r="JW236" s="172">
        <f t="shared" si="602"/>
        <v>7.6100000000000001E-2</v>
      </c>
      <c r="JX236" s="142">
        <f t="shared" si="602"/>
        <v>7.5700000000000003E-2</v>
      </c>
      <c r="JY236" s="112">
        <f t="shared" si="602"/>
        <v>6.7900000000000002E-2</v>
      </c>
      <c r="JZ236" s="172">
        <f t="shared" si="602"/>
        <v>7.3399999999999993E-2</v>
      </c>
      <c r="KA236" s="142">
        <f t="shared" si="602"/>
        <v>7.1500000000000008E-2</v>
      </c>
      <c r="KB236" s="114">
        <f t="shared" si="602"/>
        <v>7.0000000000000007E-2</v>
      </c>
      <c r="KC236" s="172">
        <f t="shared" si="602"/>
        <v>0.12809999999999999</v>
      </c>
      <c r="KD236" s="160">
        <f t="shared" si="602"/>
        <v>0.12719999999999998</v>
      </c>
      <c r="KE236" s="112">
        <f t="shared" si="602"/>
        <v>0.12309999999999999</v>
      </c>
      <c r="KF236" s="172">
        <f t="shared" si="602"/>
        <v>0.13159999999999999</v>
      </c>
      <c r="KG236" s="142">
        <f t="shared" si="602"/>
        <v>0.14129999999999998</v>
      </c>
      <c r="KH236" s="201">
        <f t="shared" si="602"/>
        <v>0.13789999999999999</v>
      </c>
      <c r="KI236" s="181">
        <f t="shared" si="602"/>
        <v>0.16699999999999998</v>
      </c>
      <c r="KJ236" s="160">
        <f t="shared" si="602"/>
        <v>0.1905</v>
      </c>
      <c r="KK236" s="201">
        <f t="shared" si="602"/>
        <v>0.19700000000000001</v>
      </c>
      <c r="KL236" s="181">
        <f t="shared" si="602"/>
        <v>0.20849999999999999</v>
      </c>
      <c r="KM236" s="160">
        <f t="shared" si="602"/>
        <v>0.22559999999999999</v>
      </c>
      <c r="KN236" s="201">
        <f t="shared" si="602"/>
        <v>0.2271</v>
      </c>
      <c r="KO236" s="181">
        <f t="shared" si="602"/>
        <v>0.21870000000000001</v>
      </c>
      <c r="KP236" s="160">
        <f t="shared" si="602"/>
        <v>0.21489999999999998</v>
      </c>
      <c r="KQ236" s="201">
        <f t="shared" si="602"/>
        <v>0.2084</v>
      </c>
      <c r="KR236" s="181">
        <f t="shared" si="602"/>
        <v>0.192</v>
      </c>
      <c r="KS236" s="160">
        <f t="shared" ref="KS236:LI236" si="603">SUM(KS221, -KS228)</f>
        <v>0.22800000000000001</v>
      </c>
      <c r="KT236" s="201">
        <f t="shared" si="603"/>
        <v>0.2364</v>
      </c>
      <c r="KU236" s="181">
        <f t="shared" si="603"/>
        <v>0.27249999999999996</v>
      </c>
      <c r="KV236" s="160">
        <f t="shared" si="603"/>
        <v>0.23130000000000001</v>
      </c>
      <c r="KW236" s="201">
        <f t="shared" si="603"/>
        <v>0.23180000000000001</v>
      </c>
      <c r="KX236" s="181">
        <f t="shared" si="603"/>
        <v>0.2414</v>
      </c>
      <c r="KY236" s="160">
        <f t="shared" si="603"/>
        <v>0.247</v>
      </c>
      <c r="KZ236" s="201">
        <f t="shared" si="603"/>
        <v>0.28759999999999997</v>
      </c>
      <c r="LA236" s="181">
        <f t="shared" si="603"/>
        <v>0.26100000000000001</v>
      </c>
      <c r="LB236" s="160">
        <f t="shared" si="603"/>
        <v>0.27879999999999999</v>
      </c>
      <c r="LC236" s="201">
        <f t="shared" si="603"/>
        <v>0.245</v>
      </c>
      <c r="LD236" s="181">
        <f t="shared" si="603"/>
        <v>0.27490000000000003</v>
      </c>
      <c r="LE236" s="138">
        <f t="shared" si="603"/>
        <v>0.29020000000000001</v>
      </c>
      <c r="LF236" s="201">
        <f t="shared" si="603"/>
        <v>0.30280000000000001</v>
      </c>
      <c r="LG236" s="181">
        <f t="shared" si="603"/>
        <v>0.28310000000000002</v>
      </c>
      <c r="LH236" s="147">
        <f t="shared" si="603"/>
        <v>0.24979999999999999</v>
      </c>
      <c r="LI236" s="201">
        <f t="shared" si="603"/>
        <v>0.2732</v>
      </c>
      <c r="LJ236" s="181">
        <f t="shared" ref="LJ236" si="604">SUM(LJ221, -LJ228)</f>
        <v>0.26769999999999999</v>
      </c>
      <c r="LK236" s="160">
        <f t="shared" ref="LK236" si="605">SUM(LK221, -LK228)</f>
        <v>0.28749999999999998</v>
      </c>
      <c r="LL236" s="109">
        <f t="shared" ref="LL236:LU236" si="606">SUM(LL221, -LL228)</f>
        <v>0.28159999999999996</v>
      </c>
      <c r="LM236" s="169">
        <f t="shared" si="606"/>
        <v>0.27479999999999999</v>
      </c>
      <c r="LN236" s="147">
        <f t="shared" si="606"/>
        <v>0.27959999999999996</v>
      </c>
      <c r="LO236" s="114">
        <f t="shared" si="606"/>
        <v>0.30580000000000002</v>
      </c>
      <c r="LP236" s="169">
        <f t="shared" si="606"/>
        <v>0.29799999999999999</v>
      </c>
      <c r="LQ236" s="140">
        <f t="shared" si="606"/>
        <v>0.31509999999999999</v>
      </c>
      <c r="LR236" s="109">
        <f t="shared" si="606"/>
        <v>0.31089999999999995</v>
      </c>
      <c r="LS236" s="173">
        <f t="shared" si="606"/>
        <v>0.33299999999999996</v>
      </c>
      <c r="LT236" s="140">
        <f t="shared" si="606"/>
        <v>0.3196</v>
      </c>
      <c r="LU236" s="114">
        <f t="shared" si="606"/>
        <v>0.32519999999999999</v>
      </c>
      <c r="LV236" s="169">
        <f t="shared" ref="LV236:MB236" si="607">SUM(LV221, -LV228)</f>
        <v>0.31659999999999999</v>
      </c>
      <c r="LW236" s="147">
        <f t="shared" si="607"/>
        <v>0.27929999999999999</v>
      </c>
      <c r="LX236" s="109">
        <f t="shared" si="607"/>
        <v>0.31509999999999999</v>
      </c>
      <c r="LY236" s="169">
        <f t="shared" si="607"/>
        <v>0.31889999999999996</v>
      </c>
      <c r="LZ236" s="147">
        <f t="shared" si="607"/>
        <v>0.3054</v>
      </c>
      <c r="MA236" s="109">
        <f t="shared" si="607"/>
        <v>0.32600000000000001</v>
      </c>
      <c r="MB236" s="169">
        <f t="shared" si="607"/>
        <v>0.34329999999999999</v>
      </c>
      <c r="MC236" s="147">
        <f t="shared" ref="MC236:MD236" si="608">SUM(MC221, -MC228)</f>
        <v>0.34719999999999995</v>
      </c>
      <c r="MD236" s="109">
        <f t="shared" ref="MD236:ME236" si="609">SUM(MD221, -MD228)</f>
        <v>0.35319999999999996</v>
      </c>
      <c r="ME236" s="169">
        <f t="shared" ref="ME236:MF236" si="610">SUM(ME221, -ME228)</f>
        <v>0.3407</v>
      </c>
      <c r="MF236" s="147">
        <f t="shared" ref="MF236:MG236" si="611">SUM(MF221, -MF228)</f>
        <v>0.3196</v>
      </c>
      <c r="MG236" s="109">
        <f t="shared" ref="MG236:MH236" si="612">SUM(MG221, -MG228)</f>
        <v>0.33240000000000003</v>
      </c>
      <c r="MH236" s="169">
        <f t="shared" ref="MH236:MI236" si="613">SUM(MH221, -MH228)</f>
        <v>0.3453</v>
      </c>
      <c r="MI236" s="109">
        <f t="shared" ref="MI236:MJ236" si="614">SUM(MI221, -MI228)</f>
        <v>0.39239999999999997</v>
      </c>
      <c r="MJ236" s="109">
        <f t="shared" ref="MJ236:MK236" si="615">SUM(MJ221, -MJ228)</f>
        <v>0.42770000000000002</v>
      </c>
      <c r="MK236" s="109">
        <f t="shared" si="615"/>
        <v>0.41979999999999995</v>
      </c>
      <c r="MM236" s="110">
        <f>SUM(MM221, -MM228)</f>
        <v>1.6300000000000002E-2</v>
      </c>
      <c r="MN236" s="201">
        <f>SUM(MN221, -MN228)</f>
        <v>4.2299999999999997E-2</v>
      </c>
      <c r="MO236" s="114">
        <f>SUM(MO221, -MO228)</f>
        <v>7.4999999999999997E-2</v>
      </c>
      <c r="MP236" s="6">
        <f>SUM(MP227, -MP226)</f>
        <v>0</v>
      </c>
      <c r="MQ236" s="6">
        <f>SUM(MQ227, -MQ226)</f>
        <v>0</v>
      </c>
      <c r="MR236" s="6">
        <f>SUM(MR227, -MR226)</f>
        <v>0</v>
      </c>
      <c r="MS236" s="6">
        <f>SUM(MS227, -MS226)</f>
        <v>0</v>
      </c>
      <c r="MT236" s="6">
        <f>SUM(MT227, -MT226)</f>
        <v>0</v>
      </c>
      <c r="MU236" s="6">
        <f>SUM(MU227, -MU226)</f>
        <v>0</v>
      </c>
      <c r="MV236" s="6">
        <f>SUM(MV227, -MV226)</f>
        <v>0</v>
      </c>
      <c r="MW236" s="6">
        <f>SUM(MW227, -MW226)</f>
        <v>0</v>
      </c>
      <c r="MX236" s="6">
        <f>SUM(MX227, -MX226)</f>
        <v>0</v>
      </c>
      <c r="MY236" s="6">
        <f>SUM(MY227, -MY226)</f>
        <v>0</v>
      </c>
      <c r="MZ236" s="6">
        <f>SUM(MZ227, -MZ226)</f>
        <v>0</v>
      </c>
      <c r="NA236" s="6">
        <f>SUM(NA227, -NA226)</f>
        <v>0</v>
      </c>
      <c r="NB236" s="6">
        <f t="shared" ref="MM236:OX236" si="616">SUM(NB221, -NB228)</f>
        <v>0</v>
      </c>
      <c r="NC236" s="6">
        <f t="shared" si="616"/>
        <v>0</v>
      </c>
      <c r="ND236" s="6">
        <f t="shared" si="616"/>
        <v>0</v>
      </c>
      <c r="NE236" s="6">
        <f t="shared" si="616"/>
        <v>0</v>
      </c>
      <c r="NF236" s="6">
        <f t="shared" si="616"/>
        <v>0</v>
      </c>
      <c r="NG236" s="6">
        <f t="shared" si="616"/>
        <v>0</v>
      </c>
      <c r="NH236" s="6">
        <f t="shared" si="616"/>
        <v>0</v>
      </c>
      <c r="NI236" s="6">
        <f t="shared" si="616"/>
        <v>0</v>
      </c>
      <c r="NJ236" s="6">
        <f t="shared" si="616"/>
        <v>0</v>
      </c>
      <c r="NK236" s="6">
        <f t="shared" si="616"/>
        <v>0</v>
      </c>
      <c r="NL236" s="6">
        <f t="shared" si="616"/>
        <v>0</v>
      </c>
      <c r="NM236" s="6">
        <f t="shared" si="616"/>
        <v>0</v>
      </c>
      <c r="NN236" s="6">
        <f t="shared" si="616"/>
        <v>0</v>
      </c>
      <c r="NO236" s="6">
        <f t="shared" si="616"/>
        <v>0</v>
      </c>
      <c r="NP236" s="6">
        <f t="shared" si="616"/>
        <v>0</v>
      </c>
      <c r="NQ236" s="6">
        <f t="shared" si="616"/>
        <v>0</v>
      </c>
      <c r="NR236" s="6">
        <f t="shared" si="616"/>
        <v>0</v>
      </c>
      <c r="NS236" s="6">
        <f t="shared" si="616"/>
        <v>0</v>
      </c>
      <c r="NT236" s="6">
        <f t="shared" si="616"/>
        <v>0</v>
      </c>
      <c r="NU236" s="6">
        <f t="shared" si="616"/>
        <v>0</v>
      </c>
      <c r="NV236" s="6">
        <f t="shared" si="616"/>
        <v>0</v>
      </c>
      <c r="NW236" s="6">
        <f t="shared" si="616"/>
        <v>0</v>
      </c>
      <c r="NX236" s="6">
        <f t="shared" si="616"/>
        <v>0</v>
      </c>
      <c r="NY236" s="6">
        <f t="shared" si="616"/>
        <v>0</v>
      </c>
      <c r="NZ236" s="6">
        <f t="shared" si="616"/>
        <v>0</v>
      </c>
      <c r="OA236" s="6">
        <f t="shared" si="616"/>
        <v>0</v>
      </c>
      <c r="OB236" s="6">
        <f t="shared" si="616"/>
        <v>0</v>
      </c>
      <c r="OC236" s="6">
        <f t="shared" si="616"/>
        <v>0</v>
      </c>
      <c r="OD236" s="6">
        <f t="shared" si="616"/>
        <v>0</v>
      </c>
      <c r="OE236" s="6">
        <f t="shared" si="616"/>
        <v>0</v>
      </c>
      <c r="OF236" s="6">
        <f t="shared" si="616"/>
        <v>0</v>
      </c>
      <c r="OG236" s="6">
        <f t="shared" si="616"/>
        <v>0</v>
      </c>
      <c r="OH236" s="6">
        <f t="shared" si="616"/>
        <v>0</v>
      </c>
      <c r="OI236" s="6">
        <f t="shared" si="616"/>
        <v>0</v>
      </c>
      <c r="OJ236" s="6">
        <f t="shared" si="616"/>
        <v>0</v>
      </c>
      <c r="OK236" s="6">
        <f t="shared" si="616"/>
        <v>0</v>
      </c>
      <c r="OL236" s="6">
        <f t="shared" si="616"/>
        <v>0</v>
      </c>
      <c r="OM236" s="6">
        <f t="shared" si="616"/>
        <v>0</v>
      </c>
      <c r="ON236" s="6">
        <f t="shared" si="616"/>
        <v>0</v>
      </c>
      <c r="OO236" s="6">
        <f t="shared" si="616"/>
        <v>0</v>
      </c>
      <c r="OP236" s="6">
        <f t="shared" si="616"/>
        <v>0</v>
      </c>
      <c r="OQ236" s="6">
        <f t="shared" si="616"/>
        <v>0</v>
      </c>
      <c r="OR236" s="6">
        <f t="shared" si="616"/>
        <v>0</v>
      </c>
      <c r="OS236" s="6">
        <f t="shared" si="616"/>
        <v>0</v>
      </c>
      <c r="OT236" s="6">
        <f t="shared" si="616"/>
        <v>0</v>
      </c>
      <c r="OU236" s="6">
        <f t="shared" si="616"/>
        <v>0</v>
      </c>
      <c r="OV236" s="6">
        <f t="shared" si="616"/>
        <v>0</v>
      </c>
      <c r="OW236" s="6">
        <f t="shared" si="616"/>
        <v>0</v>
      </c>
      <c r="OX236" s="6">
        <f t="shared" si="616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62" t="s">
        <v>67</v>
      </c>
      <c r="MN237" s="118" t="s">
        <v>54</v>
      </c>
      <c r="MO237" s="115" t="s">
        <v>38</v>
      </c>
      <c r="MP237" s="58"/>
      <c r="MQ237" s="58"/>
      <c r="MR237" s="58"/>
      <c r="MS237" s="58"/>
      <c r="MT237" s="58"/>
      <c r="MU237" s="58"/>
      <c r="MV237" s="58"/>
      <c r="MW237" s="58"/>
      <c r="MX237" s="58"/>
      <c r="MY237" s="58"/>
      <c r="MZ237" s="58"/>
      <c r="NA237" s="58"/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17">SUM(JU222, -JU228)</f>
        <v>3.6299999999999999E-2</v>
      </c>
      <c r="JV238" s="112">
        <f t="shared" si="617"/>
        <v>4.9000000000000002E-2</v>
      </c>
      <c r="JW238" s="169">
        <f t="shared" si="617"/>
        <v>7.5499999999999998E-2</v>
      </c>
      <c r="JX238" s="147">
        <f t="shared" si="617"/>
        <v>6.8199999999999997E-2</v>
      </c>
      <c r="JY238" s="109">
        <f t="shared" si="617"/>
        <v>5.5900000000000005E-2</v>
      </c>
      <c r="JZ238" s="169">
        <f t="shared" si="617"/>
        <v>7.0800000000000002E-2</v>
      </c>
      <c r="KA238" s="140">
        <f t="shared" si="617"/>
        <v>6.9599999999999995E-2</v>
      </c>
      <c r="KB238" s="201">
        <f t="shared" si="617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18">SUM(KE222, -KE228)</f>
        <v>0.11349999999999999</v>
      </c>
      <c r="KF238" s="181">
        <f t="shared" si="618"/>
        <v>0.11840000000000001</v>
      </c>
      <c r="KG238" s="160">
        <f t="shared" si="618"/>
        <v>0.1134</v>
      </c>
      <c r="KH238" s="112">
        <f t="shared" si="618"/>
        <v>0.12959999999999999</v>
      </c>
      <c r="KI238" s="172">
        <f t="shared" si="618"/>
        <v>0.128</v>
      </c>
      <c r="KJ238" s="142">
        <f t="shared" si="618"/>
        <v>0.13300000000000001</v>
      </c>
      <c r="KK238" s="114">
        <f t="shared" ref="KK238:KQ238" si="619">SUM(KK221, -KK227)</f>
        <v>0.1295</v>
      </c>
      <c r="KL238" s="170">
        <f t="shared" si="619"/>
        <v>0.14269999999999999</v>
      </c>
      <c r="KM238" s="138">
        <f t="shared" si="619"/>
        <v>0.17369999999999999</v>
      </c>
      <c r="KN238" s="110">
        <f t="shared" si="619"/>
        <v>0.17560000000000001</v>
      </c>
      <c r="KO238" s="170">
        <f t="shared" si="619"/>
        <v>0.16739999999999999</v>
      </c>
      <c r="KP238" s="138">
        <f t="shared" si="619"/>
        <v>0.15839999999999999</v>
      </c>
      <c r="KQ238" s="110">
        <f t="shared" si="619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20">SUM(KW221, -KW227)</f>
        <v>0.21610000000000001</v>
      </c>
      <c r="KX238" s="170">
        <f t="shared" si="620"/>
        <v>0.22110000000000002</v>
      </c>
      <c r="KY238" s="138">
        <f t="shared" si="620"/>
        <v>0.23049999999999998</v>
      </c>
      <c r="KZ238" s="110">
        <f t="shared" si="620"/>
        <v>0.26900000000000002</v>
      </c>
      <c r="LA238" s="170">
        <f t="shared" si="620"/>
        <v>0.24309999999999998</v>
      </c>
      <c r="LB238" s="138">
        <f t="shared" si="620"/>
        <v>0.26890000000000003</v>
      </c>
      <c r="LC238" s="110">
        <f t="shared" si="620"/>
        <v>0.24470000000000003</v>
      </c>
      <c r="LD238" s="170">
        <f t="shared" si="620"/>
        <v>0.2651</v>
      </c>
      <c r="LE238" s="160">
        <f t="shared" si="620"/>
        <v>0.28539999999999999</v>
      </c>
      <c r="LF238" s="110">
        <f t="shared" si="620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21">SUM(LR222, -LR228)</f>
        <v>0.30909999999999999</v>
      </c>
      <c r="LS238" s="169">
        <f t="shared" si="621"/>
        <v>0.33079999999999998</v>
      </c>
      <c r="LT238" s="147">
        <f t="shared" si="621"/>
        <v>0.31599999999999995</v>
      </c>
      <c r="LU238" s="109">
        <f t="shared" si="621"/>
        <v>0.31709999999999999</v>
      </c>
      <c r="LV238" s="173">
        <f t="shared" si="621"/>
        <v>0.30920000000000003</v>
      </c>
      <c r="LW238" s="140">
        <f t="shared" si="621"/>
        <v>0.27749999999999997</v>
      </c>
      <c r="LX238" s="114">
        <f t="shared" si="621"/>
        <v>0.29779999999999995</v>
      </c>
      <c r="LY238" s="173">
        <f t="shared" ref="LY238:LZ238" si="622">SUM(LY222, -LY228)</f>
        <v>0.31440000000000001</v>
      </c>
      <c r="LZ238" s="140">
        <f t="shared" si="622"/>
        <v>0.29680000000000001</v>
      </c>
      <c r="MA238" s="114">
        <f t="shared" ref="MA238:MB238" si="623">SUM(MA222, -MA228)</f>
        <v>0.30520000000000003</v>
      </c>
      <c r="MB238" s="173">
        <f t="shared" si="623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201">
        <f>SUM(MM222, -MM228)</f>
        <v>1.49E-2</v>
      </c>
      <c r="MN238" s="112">
        <f>SUM(MN221, -MN227)</f>
        <v>4.1599999999999998E-2</v>
      </c>
      <c r="MO238" s="112">
        <f>SUM(MO222, -MO228)</f>
        <v>6.3100000000000003E-2</v>
      </c>
      <c r="MP238" s="6">
        <f>SUM(MP227, -MP221,)</f>
        <v>0</v>
      </c>
      <c r="MQ238" s="6">
        <f>SUM(MQ222, -MQ226)</f>
        <v>0</v>
      </c>
      <c r="MR238" s="6">
        <f>SUM(MR227, -MR221)</f>
        <v>0</v>
      </c>
      <c r="MS238" s="6">
        <f>SUM(MS227, -MS221,)</f>
        <v>0</v>
      </c>
      <c r="MT238" s="6">
        <f>SUM(MT222, -MT226)</f>
        <v>0</v>
      </c>
      <c r="MU238" s="6">
        <f>SUM(MU227, -MU221)</f>
        <v>0</v>
      </c>
      <c r="MV238" s="6">
        <f>SUM(MV227, -MV221,)</f>
        <v>0</v>
      </c>
      <c r="MW238" s="6">
        <f>SUM(MW222, -MW226)</f>
        <v>0</v>
      </c>
      <c r="MX238" s="6">
        <f>SUM(MX227, -MX221)</f>
        <v>0</v>
      </c>
      <c r="MY238" s="6">
        <f>SUM(MY227, -MY221,)</f>
        <v>0</v>
      </c>
      <c r="MZ238" s="6">
        <f>SUM(MZ222, -MZ226)</f>
        <v>0</v>
      </c>
      <c r="NA238" s="6">
        <f>SUM(NA227, -NA221)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17" t="s">
        <v>63</v>
      </c>
      <c r="MN239" s="162" t="s">
        <v>41</v>
      </c>
      <c r="MO239" s="162" t="s">
        <v>67</v>
      </c>
      <c r="MP239" s="58"/>
      <c r="MQ239" s="58"/>
      <c r="MR239" s="58"/>
      <c r="MS239" s="58"/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24">SUM(JU223, -JU228)</f>
        <v>3.6199999999999996E-2</v>
      </c>
      <c r="JV240" s="114">
        <f t="shared" si="624"/>
        <v>4.07E-2</v>
      </c>
      <c r="JW240" s="181">
        <f t="shared" si="624"/>
        <v>6.4699999999999994E-2</v>
      </c>
      <c r="JX240" s="140">
        <f t="shared" si="624"/>
        <v>5.79E-2</v>
      </c>
      <c r="JY240" s="114">
        <f t="shared" si="624"/>
        <v>5.4600000000000003E-2</v>
      </c>
      <c r="JZ240" s="173">
        <f t="shared" si="62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25">SUM(KL221, -KL226)</f>
        <v>0.13269999999999998</v>
      </c>
      <c r="KM240" s="140">
        <f t="shared" si="625"/>
        <v>0.16089999999999999</v>
      </c>
      <c r="KN240" s="114">
        <f t="shared" si="625"/>
        <v>0.14990000000000001</v>
      </c>
      <c r="KO240" s="173">
        <f t="shared" si="625"/>
        <v>0.15259999999999999</v>
      </c>
      <c r="KP240" s="140">
        <f t="shared" si="625"/>
        <v>0.14429999999999998</v>
      </c>
      <c r="KQ240" s="114">
        <f t="shared" si="62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26">SUM(KW222, -KW228)</f>
        <v>0.21529999999999999</v>
      </c>
      <c r="KX240" s="169">
        <f t="shared" si="626"/>
        <v>0.21239999999999998</v>
      </c>
      <c r="KY240" s="147">
        <f t="shared" si="626"/>
        <v>0.22189999999999999</v>
      </c>
      <c r="KZ240" s="109">
        <f t="shared" si="626"/>
        <v>0.24259999999999998</v>
      </c>
      <c r="LA240" s="169">
        <f t="shared" si="626"/>
        <v>0.22889999999999999</v>
      </c>
      <c r="LB240" s="147">
        <f t="shared" si="62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27">SUM(LR221, -LR227)</f>
        <v>0.30579999999999996</v>
      </c>
      <c r="LS240" s="169">
        <f t="shared" si="627"/>
        <v>0.31669999999999998</v>
      </c>
      <c r="LT240" s="147">
        <f t="shared" si="627"/>
        <v>0.31190000000000001</v>
      </c>
      <c r="LU240" s="109">
        <f t="shared" si="627"/>
        <v>0.29499999999999998</v>
      </c>
      <c r="LV240" s="181">
        <f t="shared" si="627"/>
        <v>0.29730000000000001</v>
      </c>
      <c r="LW240" s="160">
        <f t="shared" si="627"/>
        <v>0.27610000000000001</v>
      </c>
      <c r="LX240" s="201">
        <f t="shared" si="627"/>
        <v>0.28920000000000001</v>
      </c>
      <c r="LY240" s="181">
        <f t="shared" ref="LY240:LZ240" si="628">SUM(LY221, -LY227)</f>
        <v>0.28849999999999998</v>
      </c>
      <c r="LZ240" s="160">
        <f t="shared" si="628"/>
        <v>0.27200000000000002</v>
      </c>
      <c r="MA240" s="201">
        <f t="shared" ref="MA240:MB240" si="629">SUM(MA221, -MA227)</f>
        <v>0.28620000000000001</v>
      </c>
      <c r="MB240" s="181">
        <f t="shared" si="62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10">
        <f>SUM(MM223, -MM228)</f>
        <v>1.4700000000000001E-2</v>
      </c>
      <c r="MN240" s="114">
        <f>SUM(MN221, -MN226)</f>
        <v>3.49E-2</v>
      </c>
      <c r="MO240" s="201">
        <f>SUM(MO221, -MO227)</f>
        <v>5.9499999999999997E-2</v>
      </c>
      <c r="MP240" s="6">
        <f>SUM(MP222, -MP226)</f>
        <v>0</v>
      </c>
      <c r="MQ240" s="6">
        <f>SUM(MQ227, -MQ221)</f>
        <v>0</v>
      </c>
      <c r="MR240" s="6">
        <f>SUM(MR222, -MR226)</f>
        <v>0</v>
      </c>
      <c r="MS240" s="6">
        <f>SUM(MS222, -MS226)</f>
        <v>0</v>
      </c>
      <c r="MT240" s="6">
        <f>SUM(MT227, -MT221)</f>
        <v>0</v>
      </c>
      <c r="MU240" s="6">
        <f>SUM(MU222, -MU226)</f>
        <v>0</v>
      </c>
      <c r="MV240" s="6">
        <f>SUM(MV222, -MV226)</f>
        <v>0</v>
      </c>
      <c r="MW240" s="6">
        <f>SUM(MW227, -MW221)</f>
        <v>0</v>
      </c>
      <c r="MX240" s="6">
        <f>SUM(MX222, -MX226)</f>
        <v>0</v>
      </c>
      <c r="MY240" s="6">
        <f>SUM(MY222, -MY226)</f>
        <v>0</v>
      </c>
      <c r="MZ240" s="6">
        <f>SUM(MZ227, -MZ221)</f>
        <v>0</v>
      </c>
      <c r="NA240" s="6">
        <f>SUM(NA222, -NA226)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15" t="s">
        <v>45</v>
      </c>
      <c r="MN241" s="117" t="s">
        <v>63</v>
      </c>
      <c r="MO241" s="118" t="s">
        <v>54</v>
      </c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630">SUM(JU224, -JU228)</f>
        <v>3.61E-2</v>
      </c>
      <c r="JV242" s="201">
        <f t="shared" si="630"/>
        <v>3.15E-2</v>
      </c>
      <c r="JW242" s="173">
        <f t="shared" si="630"/>
        <v>6.3299999999999995E-2</v>
      </c>
      <c r="JX242" s="140">
        <f t="shared" si="630"/>
        <v>4.8399999999999999E-2</v>
      </c>
      <c r="JY242" s="114">
        <f t="shared" si="630"/>
        <v>4.9000000000000002E-2</v>
      </c>
      <c r="JZ242" s="181">
        <f t="shared" si="630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631">SUM(KL222, -KL228)</f>
        <v>0.1235</v>
      </c>
      <c r="KM242" s="142">
        <f t="shared" si="631"/>
        <v>0.1273</v>
      </c>
      <c r="KN242" s="109">
        <f t="shared" si="631"/>
        <v>0.12969999999999998</v>
      </c>
      <c r="KO242" s="169">
        <f t="shared" si="631"/>
        <v>0.14349999999999999</v>
      </c>
      <c r="KP242" s="147">
        <f t="shared" si="631"/>
        <v>0.14229999999999998</v>
      </c>
      <c r="KQ242" s="109">
        <f t="shared" si="631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632">SUM(KT222, -KT227)</f>
        <v>0.17449999999999999</v>
      </c>
      <c r="KU242" s="170">
        <f t="shared" si="632"/>
        <v>0.21190000000000001</v>
      </c>
      <c r="KV242" s="138">
        <f t="shared" si="632"/>
        <v>0.20130000000000001</v>
      </c>
      <c r="KW242" s="110">
        <f t="shared" si="632"/>
        <v>0.1996</v>
      </c>
      <c r="KX242" s="170">
        <f t="shared" si="632"/>
        <v>0.19209999999999999</v>
      </c>
      <c r="KY242" s="138">
        <f t="shared" si="632"/>
        <v>0.2054</v>
      </c>
      <c r="KZ242" s="110">
        <f t="shared" si="632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633">SUM(LL222, -LL227)</f>
        <v>0.255</v>
      </c>
      <c r="LM242" s="169">
        <f t="shared" si="633"/>
        <v>0.24320000000000003</v>
      </c>
      <c r="LN242" s="147">
        <f t="shared" si="633"/>
        <v>0.25270000000000004</v>
      </c>
      <c r="LO242" s="201">
        <f t="shared" si="633"/>
        <v>0.27529999999999999</v>
      </c>
      <c r="LP242" s="169">
        <f t="shared" si="633"/>
        <v>0.27939999999999998</v>
      </c>
      <c r="LQ242" s="160">
        <f t="shared" si="633"/>
        <v>0.29769999999999996</v>
      </c>
      <c r="LR242" s="109">
        <f t="shared" si="633"/>
        <v>0.30399999999999999</v>
      </c>
      <c r="LS242" s="181">
        <f t="shared" si="633"/>
        <v>0.3145</v>
      </c>
      <c r="LT242" s="160">
        <f t="shared" si="633"/>
        <v>0.30830000000000002</v>
      </c>
      <c r="LU242" s="201">
        <f t="shared" si="633"/>
        <v>0.28689999999999999</v>
      </c>
      <c r="LV242" s="169">
        <f t="shared" ref="LV242:MA242" si="634">SUM(LV222, -LV227)</f>
        <v>0.28990000000000005</v>
      </c>
      <c r="LW242" s="147">
        <f t="shared" si="634"/>
        <v>0.27429999999999999</v>
      </c>
      <c r="LX242" s="109">
        <f t="shared" si="634"/>
        <v>0.27190000000000003</v>
      </c>
      <c r="LY242" s="169">
        <f t="shared" si="634"/>
        <v>0.28400000000000003</v>
      </c>
      <c r="LZ242" s="147">
        <f t="shared" si="634"/>
        <v>0.26339999999999997</v>
      </c>
      <c r="MA242" s="109">
        <f t="shared" si="634"/>
        <v>0.26539999999999997</v>
      </c>
      <c r="MB242" s="170">
        <f>SUM(MB221, -MB226)</f>
        <v>0.25750000000000001</v>
      </c>
      <c r="MC242" s="147">
        <f>SUM(MC222, -MC227)</f>
        <v>0.27179999999999999</v>
      </c>
      <c r="MD242" s="109">
        <f>SUM(MD222, -MD227)</f>
        <v>0.29600000000000004</v>
      </c>
      <c r="ME242" s="169">
        <f>SUM(ME222, -ME227)</f>
        <v>0.28810000000000002</v>
      </c>
      <c r="MF242" s="147">
        <f>SUM(MF222, -MF227)</f>
        <v>0.27079999999999999</v>
      </c>
      <c r="MG242" s="109">
        <f>SUM(MG222, -MG227)</f>
        <v>0.27690000000000003</v>
      </c>
      <c r="MH242" s="169">
        <f>SUM(MH222, -MH227)</f>
        <v>0.29239999999999999</v>
      </c>
      <c r="MI242" s="109">
        <f>SUM(MI222, -MI227)</f>
        <v>0.30559999999999998</v>
      </c>
      <c r="MJ242" s="109">
        <f>SUM(MJ222, -MJ227)</f>
        <v>0.31719999999999998</v>
      </c>
      <c r="MK242" s="110">
        <f>SUM(MK221, -MK226)</f>
        <v>0.31409999999999999</v>
      </c>
      <c r="MM242" s="201">
        <f>SUM(MM221, -MM227)</f>
        <v>1.3899999999999999E-2</v>
      </c>
      <c r="MN242" s="110">
        <f>SUM(MN222, -MN228)</f>
        <v>3.4299999999999997E-2</v>
      </c>
      <c r="MO242" s="112">
        <f>SUM(MO221, -MO226)</f>
        <v>5.28E-2</v>
      </c>
      <c r="MP242" s="6">
        <f>SUM(MP221, -MP238)</f>
        <v>0</v>
      </c>
      <c r="MQ242" s="6">
        <f>SUM(MQ221, -MQ238)</f>
        <v>0</v>
      </c>
      <c r="MR242" s="6">
        <f>SUM(MR221, -MR238)</f>
        <v>0</v>
      </c>
      <c r="MS242" s="6">
        <f>SUM(MS221, -MS238)</f>
        <v>0</v>
      </c>
      <c r="MT242" s="6">
        <f>SUM(MT221, -MT238)</f>
        <v>0</v>
      </c>
      <c r="MU242" s="6">
        <f>SUM(MU221, -MU238)</f>
        <v>0</v>
      </c>
      <c r="MV242" s="6">
        <f>SUM(MV221, -MV238)</f>
        <v>0</v>
      </c>
      <c r="MW242" s="6">
        <f>SUM(MW221, -MW238)</f>
        <v>0</v>
      </c>
      <c r="MX242" s="6">
        <f>SUM(MX221, -MX238)</f>
        <v>0</v>
      </c>
      <c r="MY242" s="6">
        <f>SUM(MY221, -MY238)</f>
        <v>0</v>
      </c>
      <c r="MZ242" s="6">
        <f>SUM(MZ221, -MZ238)</f>
        <v>0</v>
      </c>
      <c r="NA242" s="6">
        <f>SUM(NA221, -NA238)</f>
        <v>0</v>
      </c>
      <c r="NB242" s="6">
        <f t="shared" ref="MM242:OX242" si="635">SUM(NB227, -NB238)</f>
        <v>0</v>
      </c>
      <c r="NC242" s="6">
        <f t="shared" si="635"/>
        <v>0</v>
      </c>
      <c r="ND242" s="6">
        <f t="shared" si="635"/>
        <v>0</v>
      </c>
      <c r="NE242" s="6">
        <f t="shared" si="635"/>
        <v>0</v>
      </c>
      <c r="NF242" s="6">
        <f t="shared" si="635"/>
        <v>0</v>
      </c>
      <c r="NG242" s="6">
        <f t="shared" si="635"/>
        <v>0</v>
      </c>
      <c r="NH242" s="6">
        <f t="shared" si="635"/>
        <v>0</v>
      </c>
      <c r="NI242" s="6">
        <f t="shared" si="635"/>
        <v>0</v>
      </c>
      <c r="NJ242" s="6">
        <f t="shared" si="635"/>
        <v>0</v>
      </c>
      <c r="NK242" s="6">
        <f t="shared" si="635"/>
        <v>0</v>
      </c>
      <c r="NL242" s="6">
        <f t="shared" si="635"/>
        <v>0</v>
      </c>
      <c r="NM242" s="6">
        <f t="shared" si="635"/>
        <v>0</v>
      </c>
      <c r="NN242" s="6">
        <f t="shared" si="635"/>
        <v>0</v>
      </c>
      <c r="NO242" s="6">
        <f t="shared" si="635"/>
        <v>0</v>
      </c>
      <c r="NP242" s="6">
        <f t="shared" si="635"/>
        <v>0</v>
      </c>
      <c r="NQ242" s="6">
        <f t="shared" si="635"/>
        <v>0</v>
      </c>
      <c r="NR242" s="6">
        <f t="shared" si="635"/>
        <v>0</v>
      </c>
      <c r="NS242" s="6">
        <f t="shared" si="635"/>
        <v>0</v>
      </c>
      <c r="NT242" s="6">
        <f t="shared" si="635"/>
        <v>0</v>
      </c>
      <c r="NU242" s="6">
        <f t="shared" si="635"/>
        <v>0</v>
      </c>
      <c r="NV242" s="6">
        <f t="shared" si="635"/>
        <v>0</v>
      </c>
      <c r="NW242" s="6">
        <f t="shared" si="635"/>
        <v>0</v>
      </c>
      <c r="NX242" s="6">
        <f t="shared" si="635"/>
        <v>0</v>
      </c>
      <c r="NY242" s="6">
        <f t="shared" si="635"/>
        <v>0</v>
      </c>
      <c r="NZ242" s="6">
        <f t="shared" si="635"/>
        <v>0</v>
      </c>
      <c r="OA242" s="6">
        <f t="shared" si="635"/>
        <v>0</v>
      </c>
      <c r="OB242" s="6">
        <f t="shared" si="635"/>
        <v>0</v>
      </c>
      <c r="OC242" s="6">
        <f t="shared" si="635"/>
        <v>0</v>
      </c>
      <c r="OD242" s="6">
        <f t="shared" si="635"/>
        <v>0</v>
      </c>
      <c r="OE242" s="6">
        <f t="shared" si="635"/>
        <v>0</v>
      </c>
      <c r="OF242" s="6">
        <f t="shared" si="635"/>
        <v>0</v>
      </c>
      <c r="OG242" s="6">
        <f t="shared" si="635"/>
        <v>0</v>
      </c>
      <c r="OH242" s="6">
        <f t="shared" si="635"/>
        <v>0</v>
      </c>
      <c r="OI242" s="6">
        <f t="shared" si="635"/>
        <v>0</v>
      </c>
      <c r="OJ242" s="6">
        <f t="shared" si="635"/>
        <v>0</v>
      </c>
      <c r="OK242" s="6">
        <f t="shared" si="635"/>
        <v>0</v>
      </c>
      <c r="OL242" s="6">
        <f t="shared" si="635"/>
        <v>0</v>
      </c>
      <c r="OM242" s="6">
        <f t="shared" si="635"/>
        <v>0</v>
      </c>
      <c r="ON242" s="6">
        <f t="shared" si="635"/>
        <v>0</v>
      </c>
      <c r="OO242" s="6">
        <f t="shared" si="635"/>
        <v>0</v>
      </c>
      <c r="OP242" s="6">
        <f t="shared" si="635"/>
        <v>0</v>
      </c>
      <c r="OQ242" s="6">
        <f t="shared" si="635"/>
        <v>0</v>
      </c>
      <c r="OR242" s="6">
        <f t="shared" si="635"/>
        <v>0</v>
      </c>
      <c r="OS242" s="6">
        <f t="shared" si="635"/>
        <v>0</v>
      </c>
      <c r="OT242" s="6">
        <f t="shared" si="635"/>
        <v>0</v>
      </c>
      <c r="OU242" s="6">
        <f t="shared" si="635"/>
        <v>0</v>
      </c>
      <c r="OV242" s="6">
        <f t="shared" si="635"/>
        <v>0</v>
      </c>
      <c r="OW242" s="6">
        <f t="shared" si="635"/>
        <v>0</v>
      </c>
      <c r="OX242" s="6">
        <f t="shared" si="635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62" t="s">
        <v>48</v>
      </c>
      <c r="MN243" s="117" t="s">
        <v>53</v>
      </c>
      <c r="MO243" s="116" t="s">
        <v>36</v>
      </c>
      <c r="MP243" s="58"/>
      <c r="MQ243" s="58"/>
      <c r="MR243" s="58"/>
      <c r="MS243" s="58"/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127</v>
      </c>
      <c r="B244" s="505">
        <f t="shared" ref="B244:AG244" si="636">LINEST(B245:B246)</f>
        <v>1.9700000000000002E-2</v>
      </c>
      <c r="C244" s="505">
        <f t="shared" si="636"/>
        <v>6.7400000000000002E-2</v>
      </c>
      <c r="D244" s="505">
        <f t="shared" si="636"/>
        <v>0.1079</v>
      </c>
      <c r="E244" s="505">
        <f t="shared" si="636"/>
        <v>0.23270000000000002</v>
      </c>
      <c r="F244" s="505">
        <f t="shared" si="636"/>
        <v>0.2214000000000001</v>
      </c>
      <c r="G244" s="505">
        <f t="shared" si="636"/>
        <v>0.1736</v>
      </c>
      <c r="H244" s="505">
        <f t="shared" si="636"/>
        <v>0.13630000000000003</v>
      </c>
      <c r="I244" s="505">
        <f t="shared" si="636"/>
        <v>0.10050000000000005</v>
      </c>
      <c r="J244" s="505">
        <f t="shared" si="636"/>
        <v>-2.1600000000000001E-2</v>
      </c>
      <c r="K244" s="505">
        <f t="shared" si="636"/>
        <v>-2.930000000000002E-2</v>
      </c>
      <c r="L244" s="505">
        <f t="shared" si="636"/>
        <v>-3.1600000000000017E-2</v>
      </c>
      <c r="M244" s="505">
        <f t="shared" si="636"/>
        <v>-8.1000000000000016E-2</v>
      </c>
      <c r="N244" s="505">
        <f t="shared" si="636"/>
        <v>-7.0900000000000032E-2</v>
      </c>
      <c r="O244" s="505">
        <f t="shared" si="636"/>
        <v>-6.8999999999999978E-2</v>
      </c>
      <c r="P244" s="505">
        <f t="shared" si="636"/>
        <v>-8.0299999999999983E-2</v>
      </c>
      <c r="Q244" s="505">
        <f t="shared" si="636"/>
        <v>-0.11219999999999999</v>
      </c>
      <c r="R244" s="505">
        <f t="shared" si="636"/>
        <v>-0.12420000000000002</v>
      </c>
      <c r="S244" s="505">
        <f t="shared" si="636"/>
        <v>-7.2000000000000036E-2</v>
      </c>
      <c r="T244" s="505">
        <f t="shared" si="636"/>
        <v>-6.1199999999999997E-2</v>
      </c>
      <c r="U244" s="505">
        <f t="shared" si="636"/>
        <v>-8.7099999999999997E-2</v>
      </c>
      <c r="V244" s="505">
        <f t="shared" si="636"/>
        <v>-0.11320000000000004</v>
      </c>
      <c r="W244" s="505">
        <f t="shared" si="636"/>
        <v>-0.13910000000000006</v>
      </c>
      <c r="X244" s="505">
        <f t="shared" si="636"/>
        <v>-0.15460000000000002</v>
      </c>
      <c r="Y244" s="505">
        <f t="shared" si="636"/>
        <v>-0.1547</v>
      </c>
      <c r="Z244" s="505">
        <f t="shared" si="636"/>
        <v>-9.7100000000000047E-2</v>
      </c>
      <c r="AA244" s="505">
        <f t="shared" si="636"/>
        <v>-0.10930000000000002</v>
      </c>
      <c r="AB244" s="505">
        <f t="shared" si="636"/>
        <v>-0.11420000000000005</v>
      </c>
      <c r="AC244" s="505">
        <f t="shared" si="636"/>
        <v>-0.17460000000000003</v>
      </c>
      <c r="AD244" s="505">
        <f t="shared" si="636"/>
        <v>-0.12469999999999999</v>
      </c>
      <c r="AE244" s="505">
        <f t="shared" si="636"/>
        <v>-0.15630000000000002</v>
      </c>
      <c r="AF244" s="505">
        <f t="shared" si="636"/>
        <v>-0.16320000000000001</v>
      </c>
      <c r="AG244" s="505">
        <f t="shared" si="636"/>
        <v>-0.14269999999999999</v>
      </c>
      <c r="AH244" s="505">
        <f t="shared" ref="AH244:BM244" si="637">LINEST(AH245:AH246)</f>
        <v>-0.15650000000000003</v>
      </c>
      <c r="AI244" s="505">
        <f t="shared" si="637"/>
        <v>-0.12040000000000005</v>
      </c>
      <c r="AJ244" s="505">
        <f t="shared" si="637"/>
        <v>-0.13590000000000002</v>
      </c>
      <c r="AK244" s="505">
        <f t="shared" si="637"/>
        <v>-0.1974000000000001</v>
      </c>
      <c r="AL244" s="505">
        <f t="shared" si="637"/>
        <v>-0.20940000000000006</v>
      </c>
      <c r="AM244" s="505">
        <f t="shared" si="637"/>
        <v>-0.22120000000000012</v>
      </c>
      <c r="AN244" s="505">
        <f t="shared" si="637"/>
        <v>-0.2045000000000001</v>
      </c>
      <c r="AO244" s="505">
        <f t="shared" si="637"/>
        <v>-0.20030000000000001</v>
      </c>
      <c r="AP244" s="505">
        <f t="shared" si="637"/>
        <v>-0.18330000000000005</v>
      </c>
      <c r="AQ244" s="505">
        <f t="shared" si="637"/>
        <v>-0.19660000000000002</v>
      </c>
      <c r="AR244" s="505">
        <f t="shared" si="637"/>
        <v>-0.1467</v>
      </c>
      <c r="AS244" s="505">
        <f t="shared" si="637"/>
        <v>-0.15310000000000007</v>
      </c>
      <c r="AT244" s="505">
        <f t="shared" si="637"/>
        <v>-0.13240000000000002</v>
      </c>
      <c r="AU244" s="505">
        <f t="shared" si="637"/>
        <v>-0.16900000000000001</v>
      </c>
      <c r="AV244" s="505">
        <f t="shared" si="637"/>
        <v>-0.17069999999999999</v>
      </c>
      <c r="AW244" s="505">
        <f t="shared" si="637"/>
        <v>-0.17089999999999997</v>
      </c>
      <c r="AX244" s="505">
        <f t="shared" si="637"/>
        <v>-0.1353</v>
      </c>
      <c r="AY244" s="505">
        <f t="shared" si="637"/>
        <v>-0.14000000000000007</v>
      </c>
      <c r="AZ244" s="505">
        <f t="shared" si="637"/>
        <v>-0.11770000000000004</v>
      </c>
      <c r="BA244" s="505">
        <f t="shared" si="637"/>
        <v>-0.13740000000000005</v>
      </c>
      <c r="BB244" s="505">
        <f t="shared" si="637"/>
        <v>-0.15740000000000004</v>
      </c>
      <c r="BC244" s="505">
        <f t="shared" si="637"/>
        <v>-0.20770000000000011</v>
      </c>
      <c r="BD244" s="505">
        <f t="shared" si="637"/>
        <v>-0.20430000000000009</v>
      </c>
      <c r="BE244" s="505">
        <f t="shared" si="637"/>
        <v>-0.19500000000000001</v>
      </c>
      <c r="BF244" s="505">
        <f t="shared" si="637"/>
        <v>-0.17849999999999999</v>
      </c>
      <c r="BG244" s="505">
        <f t="shared" si="637"/>
        <v>-0.16639999999999996</v>
      </c>
      <c r="BH244" s="505">
        <f t="shared" si="637"/>
        <v>-0.18679999999999999</v>
      </c>
      <c r="BI244" s="505">
        <f t="shared" si="637"/>
        <v>-0.16540000000000002</v>
      </c>
      <c r="BJ244" s="505">
        <f t="shared" si="637"/>
        <v>-0.20630000000000001</v>
      </c>
      <c r="BK244" s="505">
        <f t="shared" si="637"/>
        <v>-0.2162</v>
      </c>
      <c r="BL244" s="505">
        <f t="shared" si="637"/>
        <v>-0.24650000000000011</v>
      </c>
      <c r="BM244" s="505">
        <f t="shared" si="637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127</v>
      </c>
      <c r="BT244" s="505">
        <f t="shared" ref="BT244:CY244" si="638">LINEST(BT245:BT246)</f>
        <v>-2.6200000000000005E-2</v>
      </c>
      <c r="BU244" s="505">
        <f t="shared" si="638"/>
        <v>-1.49E-2</v>
      </c>
      <c r="BV244" s="505">
        <f t="shared" si="638"/>
        <v>1.5700000000000002E-2</v>
      </c>
      <c r="BW244" s="505">
        <f t="shared" si="638"/>
        <v>3.1099999999999999E-2</v>
      </c>
      <c r="BX244" s="505">
        <f t="shared" si="638"/>
        <v>1.8099999999999995E-2</v>
      </c>
      <c r="BY244" s="505">
        <f t="shared" si="638"/>
        <v>2.5100000000000001E-2</v>
      </c>
      <c r="BZ244" s="505">
        <f t="shared" si="638"/>
        <v>6.0300000000000013E-2</v>
      </c>
      <c r="CA244" s="505">
        <f t="shared" si="638"/>
        <v>5.7700000000000022E-2</v>
      </c>
      <c r="CB244" s="505">
        <f t="shared" si="638"/>
        <v>4.1700000000000001E-2</v>
      </c>
      <c r="CC244" s="505">
        <f t="shared" si="638"/>
        <v>-8.3500000000000005E-2</v>
      </c>
      <c r="CD244" s="505">
        <f t="shared" si="638"/>
        <v>-7.9900000000000013E-2</v>
      </c>
      <c r="CE244" s="505">
        <f t="shared" si="638"/>
        <v>-9.2600000000000002E-2</v>
      </c>
      <c r="CF244" s="505">
        <f t="shared" si="638"/>
        <v>-0.1024</v>
      </c>
      <c r="CG244" s="505">
        <f t="shared" si="638"/>
        <v>-0.10410000000000004</v>
      </c>
      <c r="CH244" s="505">
        <f t="shared" si="638"/>
        <v>-0.10620000000000004</v>
      </c>
      <c r="CI244" s="505">
        <f t="shared" si="638"/>
        <v>-0.12859999999999999</v>
      </c>
      <c r="CJ244" s="505">
        <f t="shared" si="638"/>
        <v>-0.13050000000000006</v>
      </c>
      <c r="CK244" s="505">
        <f t="shared" si="638"/>
        <v>-0.12440000000000005</v>
      </c>
      <c r="CL244" s="505">
        <f t="shared" si="638"/>
        <v>-9.4100000000000059E-2</v>
      </c>
      <c r="CM244" s="505">
        <f t="shared" si="638"/>
        <v>-0.1033</v>
      </c>
      <c r="CN244" s="505">
        <f t="shared" si="638"/>
        <v>-0.10300000000000002</v>
      </c>
      <c r="CO244" s="505">
        <f t="shared" si="638"/>
        <v>-6.500000000000003E-2</v>
      </c>
      <c r="CP244" s="505">
        <f t="shared" si="638"/>
        <v>-6.7500000000000032E-2</v>
      </c>
      <c r="CQ244" s="505">
        <f t="shared" si="638"/>
        <v>-5.7400000000000007E-2</v>
      </c>
      <c r="CR244" s="505">
        <f t="shared" si="638"/>
        <v>-1.0100000000000005E-2</v>
      </c>
      <c r="CS244" s="505">
        <f t="shared" si="638"/>
        <v>-1.9000000000000003E-2</v>
      </c>
      <c r="CT244" s="505">
        <f t="shared" si="638"/>
        <v>-2.420000000000002E-2</v>
      </c>
      <c r="CU244" s="505">
        <f t="shared" si="638"/>
        <v>2.3100000000000006E-2</v>
      </c>
      <c r="CV244" s="505">
        <f t="shared" si="638"/>
        <v>-5.0000000000000066E-4</v>
      </c>
      <c r="CW244" s="505">
        <f t="shared" si="638"/>
        <v>-4.0699999999999993E-2</v>
      </c>
      <c r="CX244" s="505">
        <f t="shared" si="638"/>
        <v>-7.1600000000000025E-2</v>
      </c>
      <c r="CY244" s="505">
        <f t="shared" si="638"/>
        <v>-2.8600000000000007E-2</v>
      </c>
      <c r="CZ244" s="505">
        <f t="shared" ref="CZ244:DZ244" si="639">LINEST(CZ245:CZ246)</f>
        <v>-3.2000000000000028E-3</v>
      </c>
      <c r="DA244" s="505">
        <f t="shared" si="639"/>
        <v>1.9199999999999995E-2</v>
      </c>
      <c r="DB244" s="505">
        <f t="shared" si="639"/>
        <v>2.7499999999999997E-2</v>
      </c>
      <c r="DC244" s="505">
        <f t="shared" si="639"/>
        <v>-4.9999999999999351E-4</v>
      </c>
      <c r="DD244" s="505">
        <f t="shared" si="639"/>
        <v>-1.7300000000000006E-2</v>
      </c>
      <c r="DE244" s="505">
        <f t="shared" si="639"/>
        <v>-1.3600000000000008E-2</v>
      </c>
      <c r="DF244" s="505">
        <f t="shared" si="639"/>
        <v>3.6600000000000001E-2</v>
      </c>
      <c r="DG244" s="505">
        <f t="shared" si="639"/>
        <v>5.7600000000000005E-2</v>
      </c>
      <c r="DH244" s="505">
        <f t="shared" si="639"/>
        <v>4.5700000000000005E-2</v>
      </c>
      <c r="DI244" s="505">
        <f t="shared" si="639"/>
        <v>5.5300000000000002E-2</v>
      </c>
      <c r="DJ244" s="505">
        <f t="shared" si="639"/>
        <v>-1.2999999999999958E-3</v>
      </c>
      <c r="DK244" s="505">
        <f t="shared" si="639"/>
        <v>-1.5400000000000013E-2</v>
      </c>
      <c r="DL244" s="505">
        <f t="shared" si="639"/>
        <v>-3.6400000000000002E-2</v>
      </c>
      <c r="DM244" s="505">
        <f t="shared" si="639"/>
        <v>-6.8999999999999929E-3</v>
      </c>
      <c r="DN244" s="505">
        <f t="shared" si="639"/>
        <v>2.2999999999999965E-3</v>
      </c>
      <c r="DO244" s="505">
        <f t="shared" si="639"/>
        <v>1.2999999999999958E-3</v>
      </c>
      <c r="DP244" s="505">
        <f t="shared" si="639"/>
        <v>5.9500000000000011E-2</v>
      </c>
      <c r="DQ244" s="505">
        <f t="shared" si="639"/>
        <v>7.9900000000000013E-2</v>
      </c>
      <c r="DR244" s="505">
        <f t="shared" si="639"/>
        <v>5.2300000000000013E-2</v>
      </c>
      <c r="DS244" s="505">
        <f t="shared" si="639"/>
        <v>4.7800000000000016E-2</v>
      </c>
      <c r="DT244" s="505">
        <f t="shared" si="639"/>
        <v>6.6700000000000023E-2</v>
      </c>
      <c r="DU244" s="505">
        <f t="shared" si="639"/>
        <v>5.2100000000000007E-2</v>
      </c>
      <c r="DV244" s="505">
        <f t="shared" si="639"/>
        <v>2.9900000000000006E-2</v>
      </c>
      <c r="DW244" s="505">
        <f t="shared" si="639"/>
        <v>4.8600000000000004E-2</v>
      </c>
      <c r="DX244" s="505">
        <f t="shared" si="639"/>
        <v>2.9400000000000009E-2</v>
      </c>
      <c r="DY244" s="505">
        <f t="shared" si="639"/>
        <v>3.9800000000000002E-2</v>
      </c>
      <c r="DZ244" s="505">
        <f t="shared" si="639"/>
        <v>3.4600000000000006E-2</v>
      </c>
      <c r="EN244" s="8" t="s">
        <v>127</v>
      </c>
      <c r="EO244" s="505">
        <f t="shared" ref="EO244:FT244" si="640">LINEST(EO245:EO246)</f>
        <v>-3.4200000000000001E-2</v>
      </c>
      <c r="EP244" s="505">
        <f t="shared" si="640"/>
        <v>-5.7700000000000022E-2</v>
      </c>
      <c r="EQ244" s="505">
        <f t="shared" si="640"/>
        <v>-2.46E-2</v>
      </c>
      <c r="ER244" s="505">
        <f t="shared" si="640"/>
        <v>-3.8500000000000006E-2</v>
      </c>
      <c r="ES244" s="505">
        <f t="shared" si="640"/>
        <v>-3.9599999999999996E-2</v>
      </c>
      <c r="ET244" s="505">
        <f t="shared" si="640"/>
        <v>-3.3500000000000002E-2</v>
      </c>
      <c r="EU244" s="505">
        <f t="shared" si="640"/>
        <v>-2.7300000000000008E-2</v>
      </c>
      <c r="EV244" s="505">
        <f t="shared" si="640"/>
        <v>-2.5200000000000004E-2</v>
      </c>
      <c r="EW244" s="505">
        <f t="shared" si="640"/>
        <v>-3.44E-2</v>
      </c>
      <c r="EX244" s="505">
        <f t="shared" si="640"/>
        <v>2.9700000000000011E-2</v>
      </c>
      <c r="EY244" s="505">
        <f t="shared" si="640"/>
        <v>2.8500000000000001E-2</v>
      </c>
      <c r="EZ244" s="505">
        <f t="shared" si="640"/>
        <v>3.4599999999999999E-2</v>
      </c>
      <c r="FA244" s="505">
        <f t="shared" si="640"/>
        <v>2.5100000000000001E-2</v>
      </c>
      <c r="FB244" s="505">
        <f t="shared" si="640"/>
        <v>1.9499999999999997E-2</v>
      </c>
      <c r="FC244" s="505">
        <f t="shared" si="640"/>
        <v>6.550000000000003E-2</v>
      </c>
      <c r="FD244" s="505">
        <f t="shared" si="640"/>
        <v>0.11510000000000006</v>
      </c>
      <c r="FE244" s="505">
        <f t="shared" si="640"/>
        <v>7.8800000000000009E-2</v>
      </c>
      <c r="FF244" s="505">
        <f t="shared" si="640"/>
        <v>5.6799999999999996E-2</v>
      </c>
      <c r="FG244" s="505">
        <f t="shared" si="640"/>
        <v>5.6100000000000011E-2</v>
      </c>
      <c r="FH244" s="505">
        <f t="shared" si="640"/>
        <v>5.0900000000000022E-2</v>
      </c>
      <c r="FI244" s="505">
        <f t="shared" si="640"/>
        <v>2.3100000000000006E-2</v>
      </c>
      <c r="FJ244" s="505">
        <f t="shared" si="640"/>
        <v>1.9600000000000003E-2</v>
      </c>
      <c r="FK244" s="505">
        <f t="shared" si="640"/>
        <v>2.1899999999999992E-2</v>
      </c>
      <c r="FL244" s="505">
        <f t="shared" si="640"/>
        <v>3.2999999999999987E-3</v>
      </c>
      <c r="FM244" s="505">
        <f t="shared" si="640"/>
        <v>3.3400000000000006E-2</v>
      </c>
      <c r="FN244" s="505">
        <f t="shared" si="640"/>
        <v>2.0100000000000003E-2</v>
      </c>
      <c r="FO244" s="505">
        <f t="shared" si="640"/>
        <v>-3.2000000000000002E-3</v>
      </c>
      <c r="FP244" s="505">
        <f t="shared" si="640"/>
        <v>2.2000000000000014E-3</v>
      </c>
      <c r="FQ244" s="505">
        <f t="shared" si="640"/>
        <v>1.0700000000000001E-2</v>
      </c>
      <c r="FR244" s="505">
        <f t="shared" si="640"/>
        <v>-1.1099999999999999E-2</v>
      </c>
      <c r="FS244" s="505">
        <f t="shared" si="640"/>
        <v>-3.5000000000000017E-2</v>
      </c>
      <c r="FT244" s="505">
        <f t="shared" si="640"/>
        <v>-2.9000000000000008E-2</v>
      </c>
      <c r="FU244" s="505">
        <f t="shared" ref="FU244:GY244" si="641">LINEST(FU245:FU246)</f>
        <v>-2.2800000000000004E-2</v>
      </c>
      <c r="FV244" s="505">
        <f t="shared" si="641"/>
        <v>-6.9000000000000006E-2</v>
      </c>
      <c r="FW244" s="505">
        <f t="shared" si="641"/>
        <v>-5.5500000000000008E-2</v>
      </c>
      <c r="FX244" s="505">
        <f t="shared" si="641"/>
        <v>-4.3799999999999999E-2</v>
      </c>
      <c r="FY244" s="505">
        <f t="shared" si="641"/>
        <v>-2.9900000000000017E-2</v>
      </c>
      <c r="FZ244" s="505">
        <f t="shared" si="641"/>
        <v>-2.5000000000000012E-2</v>
      </c>
      <c r="GA244" s="505">
        <f t="shared" si="641"/>
        <v>-2.3700000000000013E-2</v>
      </c>
      <c r="GB244" s="505">
        <f t="shared" si="641"/>
        <v>-2.8300000000000006E-2</v>
      </c>
      <c r="GC244" s="505">
        <f t="shared" si="641"/>
        <v>-4.130000000000001E-2</v>
      </c>
      <c r="GD244" s="505">
        <f t="shared" si="641"/>
        <v>-5.7000000000000011E-3</v>
      </c>
      <c r="GE244" s="505">
        <f t="shared" si="641"/>
        <v>-2.3700000000000013E-2</v>
      </c>
      <c r="GF244" s="505">
        <f t="shared" si="641"/>
        <v>-1.0500000000000002E-2</v>
      </c>
      <c r="GG244" s="505">
        <f t="shared" si="641"/>
        <v>-8.7000000000000029E-3</v>
      </c>
      <c r="GH244" s="505">
        <f t="shared" si="641"/>
        <v>-5.000000000000001E-3</v>
      </c>
      <c r="GI244" s="505">
        <f t="shared" si="641"/>
        <v>4.4699999999999997E-2</v>
      </c>
      <c r="GJ244" s="505">
        <f t="shared" si="641"/>
        <v>9.0100000000000013E-2</v>
      </c>
      <c r="GK244" s="505">
        <f t="shared" si="641"/>
        <v>8.7099999999999997E-2</v>
      </c>
      <c r="GL244" s="505">
        <f t="shared" si="641"/>
        <v>5.3700000000000019E-2</v>
      </c>
      <c r="GM244" s="505">
        <f t="shared" si="641"/>
        <v>4.7600000000000003E-2</v>
      </c>
      <c r="GN244" s="505">
        <f t="shared" si="641"/>
        <v>2.4100000000000014E-2</v>
      </c>
      <c r="GO244" s="505">
        <f t="shared" si="641"/>
        <v>-3.1000000000000003E-3</v>
      </c>
      <c r="GP244" s="505">
        <f t="shared" si="641"/>
        <v>-2.6500000000000006E-2</v>
      </c>
      <c r="GQ244" s="505">
        <f t="shared" si="641"/>
        <v>1.1600000000000008E-2</v>
      </c>
      <c r="GR244" s="505">
        <f t="shared" si="641"/>
        <v>3.6199999999999989E-2</v>
      </c>
      <c r="GS244" s="505">
        <f t="shared" si="641"/>
        <v>3.7000000000000005E-2</v>
      </c>
      <c r="GT244" s="505">
        <f t="shared" si="641"/>
        <v>4.2300000000000004E-2</v>
      </c>
      <c r="GU244" s="505">
        <f t="shared" si="641"/>
        <v>4.7900000000000026E-2</v>
      </c>
      <c r="GV244" s="505">
        <f t="shared" si="641"/>
        <v>3.4000000000000016E-2</v>
      </c>
      <c r="GW244" s="505">
        <f t="shared" si="641"/>
        <v>6.800000000000004E-3</v>
      </c>
      <c r="GX244" s="505">
        <f t="shared" si="641"/>
        <v>3.0000000000000044E-3</v>
      </c>
      <c r="GY244" s="505">
        <f t="shared" si="641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642">SUM(KK223, -KK228)</f>
        <v>0.11409999999999999</v>
      </c>
      <c r="KL244" s="172">
        <f t="shared" si="642"/>
        <v>0.1192</v>
      </c>
      <c r="KM244" s="140">
        <f t="shared" si="642"/>
        <v>0.12509999999999999</v>
      </c>
      <c r="KN244" s="114">
        <f t="shared" si="642"/>
        <v>0.125</v>
      </c>
      <c r="KO244" s="173">
        <f t="shared" si="642"/>
        <v>0.121</v>
      </c>
      <c r="KP244" s="140">
        <f t="shared" si="642"/>
        <v>0.12590000000000001</v>
      </c>
      <c r="KQ244" s="114">
        <f t="shared" si="642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643">SUM(KU221, -KU226)</f>
        <v>0.18869999999999998</v>
      </c>
      <c r="KV244" s="140">
        <f t="shared" si="643"/>
        <v>0.16089999999999999</v>
      </c>
      <c r="KW244" s="114">
        <f t="shared" si="643"/>
        <v>0.15560000000000002</v>
      </c>
      <c r="KX244" s="169">
        <f t="shared" si="643"/>
        <v>0.1774</v>
      </c>
      <c r="KY244" s="147">
        <f t="shared" si="643"/>
        <v>0.16849999999999998</v>
      </c>
      <c r="KZ244" s="109">
        <f t="shared" si="643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644">SUM(LL221, -LL226)</f>
        <v>0.24979999999999999</v>
      </c>
      <c r="LM244" s="170">
        <f t="shared" si="644"/>
        <v>0.2339</v>
      </c>
      <c r="LN244" s="138">
        <f t="shared" si="644"/>
        <v>0.2339</v>
      </c>
      <c r="LO244" s="110">
        <f t="shared" si="644"/>
        <v>0.25490000000000002</v>
      </c>
      <c r="LP244" s="170">
        <f t="shared" si="644"/>
        <v>0.2452</v>
      </c>
      <c r="LQ244" s="138">
        <f t="shared" si="644"/>
        <v>0.25990000000000002</v>
      </c>
      <c r="LR244" s="110">
        <f t="shared" si="644"/>
        <v>0.26079999999999998</v>
      </c>
      <c r="LS244" s="170">
        <f t="shared" si="644"/>
        <v>0.2752</v>
      </c>
      <c r="LT244" s="138">
        <f t="shared" si="644"/>
        <v>0.28339999999999999</v>
      </c>
      <c r="LU244" s="110">
        <f t="shared" si="644"/>
        <v>0.27189999999999998</v>
      </c>
      <c r="LV244" s="170">
        <f t="shared" ref="LV244:MA244" si="645">SUM(LV221, -LV226)</f>
        <v>0.26169999999999999</v>
      </c>
      <c r="LW244" s="138">
        <f t="shared" si="645"/>
        <v>0.23680000000000001</v>
      </c>
      <c r="LX244" s="110">
        <f t="shared" si="645"/>
        <v>0.2475</v>
      </c>
      <c r="LY244" s="170">
        <f t="shared" si="645"/>
        <v>0.25369999999999998</v>
      </c>
      <c r="LZ244" s="138">
        <f t="shared" si="645"/>
        <v>0.24349999999999999</v>
      </c>
      <c r="MA244" s="110">
        <f t="shared" si="645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14">
        <f>SUM(MM222, -MM227)</f>
        <v>1.2500000000000001E-2</v>
      </c>
      <c r="MN244" s="201">
        <f>SUM(MN222, -MN227)</f>
        <v>3.3599999999999998E-2</v>
      </c>
      <c r="MO244" s="110">
        <f>SUM(MO223, -MO228)</f>
        <v>5.0699999999999995E-2</v>
      </c>
      <c r="MP244" s="6">
        <f>SUM(MP221, -MP237,)</f>
        <v>0</v>
      </c>
      <c r="MQ244" s="6">
        <f>SUM(MQ226, -MQ238)</f>
        <v>0</v>
      </c>
      <c r="MR244" s="6">
        <f>SUM(MR221, -MR237)</f>
        <v>0</v>
      </c>
      <c r="MS244" s="6">
        <f>SUM(MS221, -MS237,)</f>
        <v>0</v>
      </c>
      <c r="MT244" s="6">
        <f>SUM(MT226, -MT238)</f>
        <v>0</v>
      </c>
      <c r="MU244" s="6">
        <f>SUM(MU221, -MU237)</f>
        <v>0</v>
      </c>
      <c r="MV244" s="6">
        <f>SUM(MV221, -MV237,)</f>
        <v>0</v>
      </c>
      <c r="MW244" s="6">
        <f>SUM(MW226, -MW238)</f>
        <v>0</v>
      </c>
      <c r="MX244" s="6">
        <f>SUM(MX221, -MX237)</f>
        <v>0</v>
      </c>
      <c r="MY244" s="6">
        <f>SUM(MY221, -MY237,)</f>
        <v>0</v>
      </c>
      <c r="MZ244" s="6">
        <f>SUM(MZ226, -MZ238)</f>
        <v>0</v>
      </c>
      <c r="NA244" s="6">
        <f>SUM(NA221,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17" t="s">
        <v>47</v>
      </c>
      <c r="MN245" s="162" t="s">
        <v>48</v>
      </c>
      <c r="MO245" s="115" t="s">
        <v>57</v>
      </c>
      <c r="MP245" s="58"/>
      <c r="MQ245" s="58"/>
      <c r="MR245" s="58"/>
      <c r="MS245" s="58"/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646">SUM(LA222, -LA226)</f>
        <v>0.1857</v>
      </c>
      <c r="LB246" s="140">
        <f t="shared" si="646"/>
        <v>0.19419999999999998</v>
      </c>
      <c r="LC246" s="114">
        <f t="shared" si="646"/>
        <v>0.20269999999999999</v>
      </c>
      <c r="LD246" s="173">
        <f t="shared" si="646"/>
        <v>0.20810000000000001</v>
      </c>
      <c r="LE246" s="140">
        <f t="shared" si="646"/>
        <v>0.21729999999999999</v>
      </c>
      <c r="LF246" s="114">
        <f t="shared" si="646"/>
        <v>0.2296</v>
      </c>
      <c r="LG246" s="173">
        <f t="shared" ref="LG246:LU246" si="647">SUM(LG222, -LG226)</f>
        <v>0.24419999999999997</v>
      </c>
      <c r="LH246" s="138">
        <f t="shared" si="647"/>
        <v>0.18190000000000001</v>
      </c>
      <c r="LI246" s="110">
        <f t="shared" si="647"/>
        <v>0.2117</v>
      </c>
      <c r="LJ246" s="170">
        <f t="shared" si="647"/>
        <v>0.2281</v>
      </c>
      <c r="LK246" s="138">
        <f t="shared" si="647"/>
        <v>0.23799999999999999</v>
      </c>
      <c r="LL246" s="110">
        <f t="shared" si="647"/>
        <v>0.2477</v>
      </c>
      <c r="LM246" s="170">
        <f t="shared" si="647"/>
        <v>0.22639999999999999</v>
      </c>
      <c r="LN246" s="138">
        <f t="shared" si="647"/>
        <v>0.2319</v>
      </c>
      <c r="LO246" s="110">
        <f t="shared" si="647"/>
        <v>0.2283</v>
      </c>
      <c r="LP246" s="170">
        <f t="shared" si="647"/>
        <v>0.2374</v>
      </c>
      <c r="LQ246" s="138">
        <f t="shared" si="647"/>
        <v>0.25090000000000001</v>
      </c>
      <c r="LR246" s="110">
        <f t="shared" si="647"/>
        <v>0.25900000000000001</v>
      </c>
      <c r="LS246" s="170">
        <f t="shared" si="647"/>
        <v>0.27300000000000002</v>
      </c>
      <c r="LT246" s="138">
        <f t="shared" si="647"/>
        <v>0.27979999999999999</v>
      </c>
      <c r="LU246" s="110">
        <f t="shared" si="647"/>
        <v>0.26379999999999998</v>
      </c>
      <c r="LV246" s="170">
        <f t="shared" ref="LV246:MA246" si="648">SUM(LV222, -LV226)</f>
        <v>0.25430000000000003</v>
      </c>
      <c r="LW246" s="138">
        <f t="shared" si="648"/>
        <v>0.23499999999999999</v>
      </c>
      <c r="LX246" s="110">
        <f t="shared" si="648"/>
        <v>0.23019999999999999</v>
      </c>
      <c r="LY246" s="170">
        <f t="shared" si="648"/>
        <v>0.24920000000000003</v>
      </c>
      <c r="LZ246" s="138">
        <f t="shared" si="648"/>
        <v>0.2349</v>
      </c>
      <c r="MA246" s="110">
        <f t="shared" si="648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12">
        <f>SUM(MM223, -MM227)</f>
        <v>1.23E-2</v>
      </c>
      <c r="MN246" s="114">
        <f>SUM(MN221, -MN225)</f>
        <v>2.7E-2</v>
      </c>
      <c r="MO246" s="110">
        <f>SUM(MO222, -MO227)</f>
        <v>4.7600000000000003E-2</v>
      </c>
      <c r="MP246" s="6">
        <f>SUM(MP226, -MP238)</f>
        <v>0</v>
      </c>
      <c r="MQ246" s="6">
        <f>SUM(MQ221, -MQ237)</f>
        <v>0</v>
      </c>
      <c r="MR246" s="6">
        <f>SUM(MR226, -MR238)</f>
        <v>0</v>
      </c>
      <c r="MS246" s="6">
        <f>SUM(MS226, -MS238)</f>
        <v>0</v>
      </c>
      <c r="MT246" s="6">
        <f>SUM(MT221, -MT237)</f>
        <v>0</v>
      </c>
      <c r="MU246" s="6">
        <f>SUM(MU226, -MU238)</f>
        <v>0</v>
      </c>
      <c r="MV246" s="6">
        <f>SUM(MV226, -MV238)</f>
        <v>0</v>
      </c>
      <c r="MW246" s="6">
        <f>SUM(MW221, -MW237)</f>
        <v>0</v>
      </c>
      <c r="MX246" s="6">
        <f>SUM(MX226, -MX238)</f>
        <v>0</v>
      </c>
      <c r="MY246" s="6">
        <f>SUM(MY226, -MY238)</f>
        <v>0</v>
      </c>
      <c r="MZ246" s="6">
        <f>SUM(MZ221, -MZ237)</f>
        <v>0</v>
      </c>
      <c r="NA246" s="6">
        <f>SUM(NA226,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11" t="s">
        <v>70</v>
      </c>
      <c r="MN247" s="117" t="s">
        <v>40</v>
      </c>
      <c r="MO247" s="117" t="s">
        <v>40</v>
      </c>
      <c r="MP247" s="58"/>
      <c r="MQ247" s="58"/>
      <c r="MR247" s="58"/>
      <c r="MS247" s="58"/>
      <c r="MT247" s="58"/>
      <c r="MU247" s="58"/>
      <c r="MV247" s="58"/>
      <c r="MW247" s="58"/>
      <c r="MX247" s="58"/>
      <c r="MY247" s="58"/>
      <c r="MZ247" s="58"/>
      <c r="NA247" s="58"/>
      <c r="NB247" s="58"/>
      <c r="NC247" s="58"/>
      <c r="ND247" s="58"/>
      <c r="NE247" s="58"/>
      <c r="NF247" s="58"/>
      <c r="NG247" s="58"/>
      <c r="NH247" s="58"/>
      <c r="NI247" s="58"/>
      <c r="NJ247" s="58"/>
      <c r="NK247" s="58"/>
      <c r="NL247" s="58"/>
      <c r="NM247" s="58"/>
      <c r="NN247" s="58"/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649">SUM(LA223, -LA228)</f>
        <v>0.15129999999999999</v>
      </c>
      <c r="LB248" s="140">
        <f t="shared" si="649"/>
        <v>0.16549999999999998</v>
      </c>
      <c r="LC248" s="114">
        <f t="shared" si="649"/>
        <v>0.13880000000000001</v>
      </c>
      <c r="LD248" s="173">
        <f t="shared" si="649"/>
        <v>0.1804</v>
      </c>
      <c r="LE248" s="140">
        <f t="shared" si="649"/>
        <v>0.17659999999999998</v>
      </c>
      <c r="LF248" s="114">
        <f t="shared" si="649"/>
        <v>0.18959999999999999</v>
      </c>
      <c r="LG248" s="173">
        <f t="shared" ref="LG248:LU248" si="650">SUM(LG223, -LG228)</f>
        <v>0.20189999999999997</v>
      </c>
      <c r="LH248" s="140">
        <f t="shared" si="650"/>
        <v>0.17499999999999999</v>
      </c>
      <c r="LI248" s="114">
        <f t="shared" si="650"/>
        <v>0.17749999999999999</v>
      </c>
      <c r="LJ248" s="173">
        <f t="shared" si="650"/>
        <v>0.18380000000000002</v>
      </c>
      <c r="LK248" s="140">
        <f t="shared" si="650"/>
        <v>0.21589999999999998</v>
      </c>
      <c r="LL248" s="114">
        <f t="shared" si="650"/>
        <v>0.21879999999999999</v>
      </c>
      <c r="LM248" s="173">
        <f t="shared" si="650"/>
        <v>0.21539999999999998</v>
      </c>
      <c r="LN248" s="140">
        <f t="shared" si="650"/>
        <v>0.2238</v>
      </c>
      <c r="LO248" s="114">
        <f t="shared" si="650"/>
        <v>0.22070000000000001</v>
      </c>
      <c r="LP248" s="173">
        <f t="shared" si="650"/>
        <v>0.22789999999999999</v>
      </c>
      <c r="LQ248" s="140">
        <f t="shared" si="650"/>
        <v>0.2387</v>
      </c>
      <c r="LR248" s="114">
        <f t="shared" si="650"/>
        <v>0.23039999999999999</v>
      </c>
      <c r="LS248" s="173">
        <f t="shared" si="650"/>
        <v>0.21590000000000001</v>
      </c>
      <c r="LT248" s="140">
        <f t="shared" si="650"/>
        <v>0.21079999999999999</v>
      </c>
      <c r="LU248" s="114">
        <f t="shared" si="650"/>
        <v>0.21210000000000001</v>
      </c>
      <c r="LV248" s="173">
        <f t="shared" ref="LV248:MA248" si="651">SUM(LV223, -LV228)</f>
        <v>0.1981</v>
      </c>
      <c r="LW248" s="140">
        <f t="shared" si="651"/>
        <v>0.18090000000000001</v>
      </c>
      <c r="LX248" s="114">
        <f t="shared" si="651"/>
        <v>0.20779999999999998</v>
      </c>
      <c r="LY248" s="173">
        <f t="shared" si="651"/>
        <v>0.21190000000000001</v>
      </c>
      <c r="LZ248" s="140">
        <f t="shared" si="651"/>
        <v>0.19540000000000002</v>
      </c>
      <c r="MA248" s="114">
        <f t="shared" si="651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14">
        <f>SUM(MM224, -MM228)</f>
        <v>1.0700000000000001E-2</v>
      </c>
      <c r="MN248" s="114">
        <f>SUM(MN222, -MN226)</f>
        <v>2.69E-2</v>
      </c>
      <c r="MO248" s="114">
        <f>SUM(MO224, -MO228)</f>
        <v>4.7299999999999995E-2</v>
      </c>
      <c r="MP248" s="6">
        <f t="shared" ref="MM248:OX248" si="652">SUM(MP237, -MP244)</f>
        <v>0</v>
      </c>
      <c r="MQ248" s="6">
        <f t="shared" si="652"/>
        <v>0</v>
      </c>
      <c r="MR248" s="6">
        <f t="shared" si="652"/>
        <v>0</v>
      </c>
      <c r="MS248" s="6">
        <f t="shared" si="652"/>
        <v>0</v>
      </c>
      <c r="MT248" s="6">
        <f t="shared" si="652"/>
        <v>0</v>
      </c>
      <c r="MU248" s="6">
        <f t="shared" si="652"/>
        <v>0</v>
      </c>
      <c r="MV248" s="6">
        <f t="shared" si="652"/>
        <v>0</v>
      </c>
      <c r="MW248" s="6">
        <f t="shared" si="652"/>
        <v>0</v>
      </c>
      <c r="MX248" s="6">
        <f t="shared" si="652"/>
        <v>0</v>
      </c>
      <c r="MY248" s="6">
        <f t="shared" si="652"/>
        <v>0</v>
      </c>
      <c r="MZ248" s="6">
        <f t="shared" si="652"/>
        <v>0</v>
      </c>
      <c r="NA248" s="6">
        <f t="shared" si="652"/>
        <v>0</v>
      </c>
      <c r="NB248" s="6">
        <f t="shared" si="652"/>
        <v>0</v>
      </c>
      <c r="NC248" s="6">
        <f t="shared" si="652"/>
        <v>0</v>
      </c>
      <c r="ND248" s="6">
        <f t="shared" si="652"/>
        <v>0</v>
      </c>
      <c r="NE248" s="6">
        <f t="shared" si="652"/>
        <v>0</v>
      </c>
      <c r="NF248" s="6">
        <f t="shared" si="652"/>
        <v>0</v>
      </c>
      <c r="NG248" s="6">
        <f t="shared" si="652"/>
        <v>0</v>
      </c>
      <c r="NH248" s="6">
        <f t="shared" si="652"/>
        <v>0</v>
      </c>
      <c r="NI248" s="6">
        <f t="shared" si="652"/>
        <v>0</v>
      </c>
      <c r="NJ248" s="6">
        <f t="shared" si="652"/>
        <v>0</v>
      </c>
      <c r="NK248" s="6">
        <f t="shared" si="652"/>
        <v>0</v>
      </c>
      <c r="NL248" s="6">
        <f t="shared" si="652"/>
        <v>0</v>
      </c>
      <c r="NM248" s="6">
        <f t="shared" si="652"/>
        <v>0</v>
      </c>
      <c r="NN248" s="6">
        <f t="shared" si="652"/>
        <v>0</v>
      </c>
      <c r="NO248" s="6">
        <f t="shared" si="652"/>
        <v>0</v>
      </c>
      <c r="NP248" s="6">
        <f t="shared" si="652"/>
        <v>0</v>
      </c>
      <c r="NQ248" s="6">
        <f t="shared" si="652"/>
        <v>0</v>
      </c>
      <c r="NR248" s="6">
        <f t="shared" si="652"/>
        <v>0</v>
      </c>
      <c r="NS248" s="6">
        <f t="shared" si="652"/>
        <v>0</v>
      </c>
      <c r="NT248" s="6">
        <f t="shared" si="652"/>
        <v>0</v>
      </c>
      <c r="NU248" s="6">
        <f t="shared" si="652"/>
        <v>0</v>
      </c>
      <c r="NV248" s="6">
        <f t="shared" si="652"/>
        <v>0</v>
      </c>
      <c r="NW248" s="6">
        <f t="shared" si="652"/>
        <v>0</v>
      </c>
      <c r="NX248" s="6">
        <f t="shared" si="652"/>
        <v>0</v>
      </c>
      <c r="NY248" s="6">
        <f t="shared" si="652"/>
        <v>0</v>
      </c>
      <c r="NZ248" s="6">
        <f t="shared" si="652"/>
        <v>0</v>
      </c>
      <c r="OA248" s="6">
        <f t="shared" si="652"/>
        <v>0</v>
      </c>
      <c r="OB248" s="6">
        <f t="shared" si="652"/>
        <v>0</v>
      </c>
      <c r="OC248" s="6">
        <f t="shared" si="652"/>
        <v>0</v>
      </c>
      <c r="OD248" s="6">
        <f t="shared" si="652"/>
        <v>0</v>
      </c>
      <c r="OE248" s="6">
        <f t="shared" si="652"/>
        <v>0</v>
      </c>
      <c r="OF248" s="6">
        <f t="shared" si="652"/>
        <v>0</v>
      </c>
      <c r="OG248" s="6">
        <f t="shared" si="652"/>
        <v>0</v>
      </c>
      <c r="OH248" s="6">
        <f t="shared" si="652"/>
        <v>0</v>
      </c>
      <c r="OI248" s="6">
        <f t="shared" si="652"/>
        <v>0</v>
      </c>
      <c r="OJ248" s="6">
        <f t="shared" si="652"/>
        <v>0</v>
      </c>
      <c r="OK248" s="6">
        <f t="shared" si="652"/>
        <v>0</v>
      </c>
      <c r="OL248" s="6">
        <f t="shared" si="652"/>
        <v>0</v>
      </c>
      <c r="OM248" s="6">
        <f t="shared" si="652"/>
        <v>0</v>
      </c>
      <c r="ON248" s="6">
        <f t="shared" si="652"/>
        <v>0</v>
      </c>
      <c r="OO248" s="6">
        <f t="shared" si="652"/>
        <v>0</v>
      </c>
      <c r="OP248" s="6">
        <f t="shared" si="652"/>
        <v>0</v>
      </c>
      <c r="OQ248" s="6">
        <f t="shared" si="652"/>
        <v>0</v>
      </c>
      <c r="OR248" s="6">
        <f t="shared" si="652"/>
        <v>0</v>
      </c>
      <c r="OS248" s="6">
        <f t="shared" si="652"/>
        <v>0</v>
      </c>
      <c r="OT248" s="6">
        <f t="shared" si="652"/>
        <v>0</v>
      </c>
      <c r="OU248" s="6">
        <f t="shared" si="652"/>
        <v>0</v>
      </c>
      <c r="OV248" s="6">
        <f t="shared" si="652"/>
        <v>0</v>
      </c>
      <c r="OW248" s="6">
        <f t="shared" si="652"/>
        <v>0</v>
      </c>
      <c r="OX248" s="6">
        <f t="shared" si="652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15" t="s">
        <v>38</v>
      </c>
      <c r="MN249" s="162" t="s">
        <v>68</v>
      </c>
      <c r="MO249" s="115" t="s">
        <v>51</v>
      </c>
      <c r="MP249" s="58"/>
      <c r="MQ249" s="58"/>
      <c r="MR249" s="58"/>
      <c r="MS249" s="58"/>
      <c r="MT249" s="58"/>
      <c r="MU249" s="58"/>
      <c r="MV249" s="58"/>
      <c r="MW249" s="58"/>
      <c r="MX249" s="58"/>
      <c r="MY249" s="58"/>
      <c r="MZ249" s="58"/>
      <c r="NA249" s="58"/>
      <c r="NB249" s="58"/>
      <c r="NC249" s="58"/>
      <c r="ND249" s="58"/>
      <c r="NE249" s="58"/>
      <c r="NF249" s="58"/>
      <c r="NG249" s="58"/>
      <c r="NH249" s="58"/>
      <c r="NI249" s="58"/>
      <c r="NJ249" s="58"/>
      <c r="NK249" s="58"/>
      <c r="NL249" s="58"/>
      <c r="NM249" s="58"/>
      <c r="NN249" s="58"/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653">SUM(LF223, -LF227)</f>
        <v>0.1865</v>
      </c>
      <c r="LG250" s="173">
        <f t="shared" si="653"/>
        <v>0.19750000000000001</v>
      </c>
      <c r="LH250" s="140">
        <f t="shared" si="653"/>
        <v>0.17469999999999999</v>
      </c>
      <c r="LI250" s="114">
        <f t="shared" si="653"/>
        <v>0.16489999999999999</v>
      </c>
      <c r="LJ250" s="173">
        <f t="shared" si="653"/>
        <v>0.17830000000000001</v>
      </c>
      <c r="LK250" s="140">
        <f t="shared" si="653"/>
        <v>0.18659999999999999</v>
      </c>
      <c r="LL250" s="114">
        <f t="shared" si="653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12">
        <f>SUM(MM221, -MM226)</f>
        <v>9.4000000000000004E-3</v>
      </c>
      <c r="MN250" s="110">
        <f>SUM(MN221, -MN224)</f>
        <v>2.4299999999999999E-2</v>
      </c>
      <c r="MO250" s="114">
        <f>SUM(MO222, -MO226)</f>
        <v>4.0900000000000006E-2</v>
      </c>
      <c r="MP250" s="6">
        <f>SUM(MP237, -MP243,)</f>
        <v>0</v>
      </c>
      <c r="MQ250" s="6">
        <f>SUM(MQ238, -MQ244)</f>
        <v>0</v>
      </c>
      <c r="MR250" s="6">
        <f>SUM(MR237, -MR243)</f>
        <v>0</v>
      </c>
      <c r="MS250" s="6">
        <f>SUM(MS237, -MS243,)</f>
        <v>0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82" t="s">
        <v>52</v>
      </c>
      <c r="MN251" s="115" t="s">
        <v>57</v>
      </c>
      <c r="MO251" s="111" t="s">
        <v>42</v>
      </c>
      <c r="MP251" s="58"/>
      <c r="MQ251" s="58"/>
      <c r="MR251" s="58"/>
      <c r="MS251" s="58"/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654">SUM(KY224, -KY228)</f>
        <v>0.13969999999999999</v>
      </c>
      <c r="KZ252" s="114">
        <f t="shared" si="654"/>
        <v>0.1482</v>
      </c>
      <c r="LA252" s="173">
        <f t="shared" si="654"/>
        <v>0.14530000000000001</v>
      </c>
      <c r="LB252" s="140">
        <f t="shared" si="654"/>
        <v>0.15679999999999999</v>
      </c>
      <c r="LC252" s="114">
        <f t="shared" si="654"/>
        <v>0.1353</v>
      </c>
      <c r="LD252" s="173">
        <f t="shared" si="654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09">
        <f>SUM(MM225, -MM228)</f>
        <v>9.300000000000001E-3</v>
      </c>
      <c r="MN252" s="110">
        <f>SUM(MN223, -MN228)</f>
        <v>2.12E-2</v>
      </c>
      <c r="MO252" s="114">
        <f>SUM(MO225, -MO228)</f>
        <v>3.9800000000000002E-2</v>
      </c>
      <c r="MP252" s="6">
        <f>SUM(MP238, -MP244)</f>
        <v>0</v>
      </c>
      <c r="MQ252" s="6">
        <f>SUM(MQ237, -MQ243)</f>
        <v>0</v>
      </c>
      <c r="MR252" s="6">
        <f>SUM(MR238, -MR244)</f>
        <v>0</v>
      </c>
      <c r="MS252" s="6">
        <f>SUM(MS238, -MS244)</f>
        <v>0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11" t="s">
        <v>49</v>
      </c>
      <c r="MN253" s="162" t="s">
        <v>59</v>
      </c>
      <c r="MO253" s="162" t="s">
        <v>68</v>
      </c>
      <c r="MP253" s="58"/>
      <c r="MQ253" s="58"/>
      <c r="MR253" s="58"/>
      <c r="MS253" s="58"/>
      <c r="MT253" s="58"/>
      <c r="MU253" s="58"/>
      <c r="MV253" s="58"/>
      <c r="MW253" s="58"/>
      <c r="MX253" s="58"/>
      <c r="MY253" s="58"/>
      <c r="MZ253" s="58"/>
      <c r="NA253" s="58"/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128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655">SUM(KK221, -KK223)</f>
        <v>8.2900000000000001E-2</v>
      </c>
      <c r="KL254" s="169">
        <f t="shared" si="655"/>
        <v>8.929999999999999E-2</v>
      </c>
      <c r="KM254" s="239">
        <f t="shared" si="655"/>
        <v>0.10049999999999999</v>
      </c>
      <c r="KN254" s="110">
        <f t="shared" si="655"/>
        <v>0.1021</v>
      </c>
      <c r="KO254" s="266">
        <f t="shared" si="655"/>
        <v>9.7699999999999995E-2</v>
      </c>
      <c r="KP254" s="239">
        <f t="shared" si="655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656">SUM(LP224, -LP227)</f>
        <v>0.19469999999999998</v>
      </c>
      <c r="LQ254" s="140">
        <f t="shared" si="656"/>
        <v>0.20669999999999999</v>
      </c>
      <c r="LR254" s="114">
        <f t="shared" si="656"/>
        <v>0.19400000000000001</v>
      </c>
      <c r="LS254" s="173">
        <f t="shared" si="656"/>
        <v>0.19750000000000001</v>
      </c>
      <c r="LT254" s="140">
        <f t="shared" si="656"/>
        <v>0.18820000000000001</v>
      </c>
      <c r="LU254" s="114">
        <f t="shared" si="656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14">
        <f>SUM(MM224, -MM227)</f>
        <v>8.3000000000000001E-3</v>
      </c>
      <c r="MN254" s="109">
        <f>SUM(MN221, -MN223)</f>
        <v>2.1099999999999997E-2</v>
      </c>
      <c r="MO254" s="110">
        <f>SUM(MO221, -MO225)</f>
        <v>3.5199999999999995E-2</v>
      </c>
      <c r="MP254" s="6">
        <f t="shared" ref="MM254:OX254" si="657">SUM(MP243, -MP250)</f>
        <v>0</v>
      </c>
      <c r="MQ254" s="6">
        <f t="shared" si="657"/>
        <v>0</v>
      </c>
      <c r="MR254" s="6">
        <f t="shared" si="657"/>
        <v>0</v>
      </c>
      <c r="MS254" s="6">
        <f t="shared" si="657"/>
        <v>0</v>
      </c>
      <c r="MT254" s="6">
        <f t="shared" si="657"/>
        <v>0</v>
      </c>
      <c r="MU254" s="6">
        <f t="shared" si="657"/>
        <v>0</v>
      </c>
      <c r="MV254" s="6">
        <f t="shared" si="657"/>
        <v>0</v>
      </c>
      <c r="MW254" s="6">
        <f t="shared" si="657"/>
        <v>0</v>
      </c>
      <c r="MX254" s="6">
        <f t="shared" si="657"/>
        <v>0</v>
      </c>
      <c r="MY254" s="6">
        <f t="shared" si="657"/>
        <v>0</v>
      </c>
      <c r="MZ254" s="6">
        <f t="shared" si="657"/>
        <v>0</v>
      </c>
      <c r="NA254" s="6">
        <f t="shared" si="657"/>
        <v>0</v>
      </c>
      <c r="NB254" s="6">
        <f t="shared" si="657"/>
        <v>0</v>
      </c>
      <c r="NC254" s="6">
        <f t="shared" si="657"/>
        <v>0</v>
      </c>
      <c r="ND254" s="6">
        <f t="shared" si="657"/>
        <v>0</v>
      </c>
      <c r="NE254" s="6">
        <f t="shared" si="657"/>
        <v>0</v>
      </c>
      <c r="NF254" s="6">
        <f t="shared" si="657"/>
        <v>0</v>
      </c>
      <c r="NG254" s="6">
        <f t="shared" si="657"/>
        <v>0</v>
      </c>
      <c r="NH254" s="6">
        <f t="shared" si="657"/>
        <v>0</v>
      </c>
      <c r="NI254" s="6">
        <f t="shared" si="657"/>
        <v>0</v>
      </c>
      <c r="NJ254" s="6">
        <f t="shared" si="657"/>
        <v>0</v>
      </c>
      <c r="NK254" s="6">
        <f t="shared" si="657"/>
        <v>0</v>
      </c>
      <c r="NL254" s="6">
        <f t="shared" si="657"/>
        <v>0</v>
      </c>
      <c r="NM254" s="6">
        <f t="shared" si="657"/>
        <v>0</v>
      </c>
      <c r="NN254" s="6">
        <f t="shared" si="657"/>
        <v>0</v>
      </c>
      <c r="NO254" s="6">
        <f t="shared" si="657"/>
        <v>0</v>
      </c>
      <c r="NP254" s="6">
        <f t="shared" si="657"/>
        <v>0</v>
      </c>
      <c r="NQ254" s="6">
        <f t="shared" si="657"/>
        <v>0</v>
      </c>
      <c r="NR254" s="6">
        <f t="shared" si="657"/>
        <v>0</v>
      </c>
      <c r="NS254" s="6">
        <f t="shared" si="657"/>
        <v>0</v>
      </c>
      <c r="NT254" s="6">
        <f t="shared" si="657"/>
        <v>0</v>
      </c>
      <c r="NU254" s="6">
        <f t="shared" si="657"/>
        <v>0</v>
      </c>
      <c r="NV254" s="6">
        <f t="shared" si="657"/>
        <v>0</v>
      </c>
      <c r="NW254" s="6">
        <f t="shared" si="657"/>
        <v>0</v>
      </c>
      <c r="NX254" s="6">
        <f t="shared" si="657"/>
        <v>0</v>
      </c>
      <c r="NY254" s="6">
        <f t="shared" si="657"/>
        <v>0</v>
      </c>
      <c r="NZ254" s="6">
        <f t="shared" si="657"/>
        <v>0</v>
      </c>
      <c r="OA254" s="6">
        <f t="shared" si="657"/>
        <v>0</v>
      </c>
      <c r="OB254" s="6">
        <f t="shared" si="657"/>
        <v>0</v>
      </c>
      <c r="OC254" s="6">
        <f t="shared" si="657"/>
        <v>0</v>
      </c>
      <c r="OD254" s="6">
        <f t="shared" si="657"/>
        <v>0</v>
      </c>
      <c r="OE254" s="6">
        <f t="shared" si="657"/>
        <v>0</v>
      </c>
      <c r="OF254" s="6">
        <f t="shared" si="657"/>
        <v>0</v>
      </c>
      <c r="OG254" s="6">
        <f t="shared" si="657"/>
        <v>0</v>
      </c>
      <c r="OH254" s="6">
        <f t="shared" si="657"/>
        <v>0</v>
      </c>
      <c r="OI254" s="6">
        <f t="shared" si="657"/>
        <v>0</v>
      </c>
      <c r="OJ254" s="6">
        <f t="shared" si="657"/>
        <v>0</v>
      </c>
      <c r="OK254" s="6">
        <f t="shared" si="657"/>
        <v>0</v>
      </c>
      <c r="OL254" s="6">
        <f t="shared" si="657"/>
        <v>0</v>
      </c>
      <c r="OM254" s="6">
        <f t="shared" si="657"/>
        <v>0</v>
      </c>
      <c r="ON254" s="6">
        <f t="shared" si="657"/>
        <v>0</v>
      </c>
      <c r="OO254" s="6">
        <f t="shared" si="657"/>
        <v>0</v>
      </c>
      <c r="OP254" s="6">
        <f t="shared" si="657"/>
        <v>0</v>
      </c>
      <c r="OQ254" s="6">
        <f t="shared" si="657"/>
        <v>0</v>
      </c>
      <c r="OR254" s="6">
        <f t="shared" si="657"/>
        <v>0</v>
      </c>
      <c r="OS254" s="6">
        <f t="shared" si="657"/>
        <v>0</v>
      </c>
      <c r="OT254" s="6">
        <f t="shared" si="657"/>
        <v>0</v>
      </c>
      <c r="OU254" s="6">
        <f t="shared" si="657"/>
        <v>0</v>
      </c>
      <c r="OV254" s="6">
        <f t="shared" si="657"/>
        <v>0</v>
      </c>
      <c r="OW254" s="6">
        <f t="shared" si="657"/>
        <v>0</v>
      </c>
      <c r="OX254" s="6">
        <f t="shared" si="657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62" t="s">
        <v>41</v>
      </c>
      <c r="MN255" s="115" t="s">
        <v>51</v>
      </c>
      <c r="MO255" s="116" t="s">
        <v>46</v>
      </c>
      <c r="MP255" s="58"/>
      <c r="MQ255" s="58"/>
      <c r="MR255" s="58"/>
      <c r="MS255" s="58"/>
      <c r="MT255" s="58"/>
      <c r="MU255" s="58"/>
      <c r="MV255" s="58"/>
      <c r="MW255" s="58"/>
      <c r="MX255" s="58"/>
      <c r="MY255" s="58"/>
      <c r="MZ255" s="58"/>
      <c r="NA255" s="58"/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14">
        <f>SUM(MM222, -MM226)</f>
        <v>8.0000000000000002E-3</v>
      </c>
      <c r="MN256" s="114">
        <f>SUM(MN223, -MN227)</f>
        <v>2.0500000000000001E-2</v>
      </c>
      <c r="MO256" s="240">
        <f>SUM(MO223, -MO227)</f>
        <v>3.5199999999999995E-2</v>
      </c>
      <c r="MP256" s="6">
        <f>SUM(MP243, -MP249,)</f>
        <v>0</v>
      </c>
      <c r="MQ256" s="6">
        <f>SUM(MQ244, -MQ250)</f>
        <v>0</v>
      </c>
      <c r="MR256" s="6">
        <f>SUM(MR243, -MR249)</f>
        <v>0</v>
      </c>
      <c r="MS256" s="6">
        <f>SUM(MS243, -MS249,)</f>
        <v>0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17" t="s">
        <v>40</v>
      </c>
      <c r="MN257" s="117" t="s">
        <v>47</v>
      </c>
      <c r="MO257" s="117" t="s">
        <v>63</v>
      </c>
      <c r="MP257" s="58"/>
      <c r="MQ257" s="58"/>
      <c r="MR257" s="58"/>
      <c r="MS257" s="58"/>
      <c r="MT257" s="58"/>
      <c r="MU257" s="58"/>
      <c r="MV257" s="58"/>
      <c r="MW257" s="58"/>
      <c r="MX257" s="58"/>
      <c r="MY257" s="58"/>
      <c r="MZ257" s="58"/>
      <c r="NA257" s="58"/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14">
        <f>SUM(MM223, -MM226)</f>
        <v>7.7999999999999996E-3</v>
      </c>
      <c r="MN258" s="112">
        <f>SUM(MN222, -MN225)</f>
        <v>1.9E-2</v>
      </c>
      <c r="MO258" s="110">
        <f>SUM(MO224, -MO227)</f>
        <v>3.1799999999999995E-2</v>
      </c>
      <c r="MP258" s="6">
        <f>SUM(MP244, -MP250)</f>
        <v>0</v>
      </c>
      <c r="MQ258" s="6">
        <f>SUM(MQ243, -MQ249)</f>
        <v>0</v>
      </c>
      <c r="MR258" s="6">
        <f>SUM(MR244, -MR250)</f>
        <v>0</v>
      </c>
      <c r="MS258" s="6">
        <f>SUM(MS244, -MS250)</f>
        <v>0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15" t="s">
        <v>51</v>
      </c>
      <c r="MN259" s="111" t="s">
        <v>70</v>
      </c>
      <c r="MO259" s="116" t="s">
        <v>44</v>
      </c>
      <c r="MP259" s="58"/>
      <c r="MQ259" s="58"/>
      <c r="MR259" s="58"/>
      <c r="MS259" s="58"/>
      <c r="MT259" s="58"/>
      <c r="MU259" s="58"/>
      <c r="MV259" s="58"/>
      <c r="MW259" s="58"/>
      <c r="MX259" s="58"/>
      <c r="MY259" s="58"/>
      <c r="MZ259" s="58"/>
      <c r="NA259" s="58"/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14">
        <f>SUM(MM221, -MM225)</f>
        <v>7.0000000000000001E-3</v>
      </c>
      <c r="MN260" s="114">
        <f>SUM(MN224, -MN228)</f>
        <v>1.7999999999999999E-2</v>
      </c>
      <c r="MO260" s="114">
        <f>SUM(MO223, -MO226)</f>
        <v>2.8500000000000001E-2</v>
      </c>
      <c r="MP260" s="6">
        <f t="shared" ref="MM260:OX260" si="658">SUM(MP249, -MP256)</f>
        <v>0</v>
      </c>
      <c r="MQ260" s="6">
        <f t="shared" si="658"/>
        <v>0</v>
      </c>
      <c r="MR260" s="6">
        <f t="shared" si="658"/>
        <v>0</v>
      </c>
      <c r="MS260" s="6">
        <f t="shared" si="658"/>
        <v>0</v>
      </c>
      <c r="MT260" s="6">
        <f t="shared" si="658"/>
        <v>0</v>
      </c>
      <c r="MU260" s="6">
        <f t="shared" si="658"/>
        <v>0</v>
      </c>
      <c r="MV260" s="6">
        <f t="shared" si="658"/>
        <v>0</v>
      </c>
      <c r="MW260" s="6">
        <f t="shared" si="658"/>
        <v>0</v>
      </c>
      <c r="MX260" s="6">
        <f t="shared" si="658"/>
        <v>0</v>
      </c>
      <c r="MY260" s="6">
        <f t="shared" si="658"/>
        <v>0</v>
      </c>
      <c r="MZ260" s="6">
        <f t="shared" si="658"/>
        <v>0</v>
      </c>
      <c r="NA260" s="6">
        <f t="shared" si="658"/>
        <v>0</v>
      </c>
      <c r="NB260" s="6">
        <f t="shared" si="658"/>
        <v>0</v>
      </c>
      <c r="NC260" s="6">
        <f t="shared" si="658"/>
        <v>0</v>
      </c>
      <c r="ND260" s="6">
        <f t="shared" si="658"/>
        <v>0</v>
      </c>
      <c r="NE260" s="6">
        <f t="shared" si="658"/>
        <v>0</v>
      </c>
      <c r="NF260" s="6">
        <f t="shared" si="658"/>
        <v>0</v>
      </c>
      <c r="NG260" s="6">
        <f t="shared" si="658"/>
        <v>0</v>
      </c>
      <c r="NH260" s="6">
        <f t="shared" si="658"/>
        <v>0</v>
      </c>
      <c r="NI260" s="6">
        <f t="shared" si="658"/>
        <v>0</v>
      </c>
      <c r="NJ260" s="6">
        <f t="shared" si="658"/>
        <v>0</v>
      </c>
      <c r="NK260" s="6">
        <f t="shared" si="658"/>
        <v>0</v>
      </c>
      <c r="NL260" s="6">
        <f t="shared" si="658"/>
        <v>0</v>
      </c>
      <c r="NM260" s="6">
        <f t="shared" si="658"/>
        <v>0</v>
      </c>
      <c r="NN260" s="6">
        <f t="shared" si="658"/>
        <v>0</v>
      </c>
      <c r="NO260" s="6">
        <f t="shared" si="658"/>
        <v>0</v>
      </c>
      <c r="NP260" s="6">
        <f t="shared" si="658"/>
        <v>0</v>
      </c>
      <c r="NQ260" s="6">
        <f t="shared" si="658"/>
        <v>0</v>
      </c>
      <c r="NR260" s="6">
        <f t="shared" si="658"/>
        <v>0</v>
      </c>
      <c r="NS260" s="6">
        <f t="shared" si="658"/>
        <v>0</v>
      </c>
      <c r="NT260" s="6">
        <f t="shared" si="658"/>
        <v>0</v>
      </c>
      <c r="NU260" s="6">
        <f t="shared" si="658"/>
        <v>0</v>
      </c>
      <c r="NV260" s="6">
        <f t="shared" si="658"/>
        <v>0</v>
      </c>
      <c r="NW260" s="6">
        <f t="shared" si="658"/>
        <v>0</v>
      </c>
      <c r="NX260" s="6">
        <f t="shared" si="658"/>
        <v>0</v>
      </c>
      <c r="NY260" s="6">
        <f t="shared" si="658"/>
        <v>0</v>
      </c>
      <c r="NZ260" s="6">
        <f t="shared" si="658"/>
        <v>0</v>
      </c>
      <c r="OA260" s="6">
        <f t="shared" si="658"/>
        <v>0</v>
      </c>
      <c r="OB260" s="6">
        <f t="shared" si="658"/>
        <v>0</v>
      </c>
      <c r="OC260" s="6">
        <f t="shared" si="658"/>
        <v>0</v>
      </c>
      <c r="OD260" s="6">
        <f t="shared" si="658"/>
        <v>0</v>
      </c>
      <c r="OE260" s="6">
        <f t="shared" si="658"/>
        <v>0</v>
      </c>
      <c r="OF260" s="6">
        <f t="shared" si="658"/>
        <v>0</v>
      </c>
      <c r="OG260" s="6">
        <f t="shared" si="658"/>
        <v>0</v>
      </c>
      <c r="OH260" s="6">
        <f t="shared" si="658"/>
        <v>0</v>
      </c>
      <c r="OI260" s="6">
        <f t="shared" si="658"/>
        <v>0</v>
      </c>
      <c r="OJ260" s="6">
        <f t="shared" si="658"/>
        <v>0</v>
      </c>
      <c r="OK260" s="6">
        <f t="shared" si="658"/>
        <v>0</v>
      </c>
      <c r="OL260" s="6">
        <f t="shared" si="658"/>
        <v>0</v>
      </c>
      <c r="OM260" s="6">
        <f t="shared" si="658"/>
        <v>0</v>
      </c>
      <c r="ON260" s="6">
        <f t="shared" si="658"/>
        <v>0</v>
      </c>
      <c r="OO260" s="6">
        <f t="shared" si="658"/>
        <v>0</v>
      </c>
      <c r="OP260" s="6">
        <f t="shared" si="658"/>
        <v>0</v>
      </c>
      <c r="OQ260" s="6">
        <f t="shared" si="658"/>
        <v>0</v>
      </c>
      <c r="OR260" s="6">
        <f t="shared" si="658"/>
        <v>0</v>
      </c>
      <c r="OS260" s="6">
        <f t="shared" si="658"/>
        <v>0</v>
      </c>
      <c r="OT260" s="6">
        <f t="shared" si="658"/>
        <v>0</v>
      </c>
      <c r="OU260" s="6">
        <f t="shared" si="658"/>
        <v>0</v>
      </c>
      <c r="OV260" s="6">
        <f t="shared" si="658"/>
        <v>0</v>
      </c>
      <c r="OW260" s="6">
        <f t="shared" si="658"/>
        <v>0</v>
      </c>
      <c r="OX260" s="6">
        <f t="shared" si="658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82" t="s">
        <v>44</v>
      </c>
      <c r="MN261" s="111" t="s">
        <v>55</v>
      </c>
      <c r="MO261" s="162" t="s">
        <v>64</v>
      </c>
      <c r="MP261" s="58"/>
      <c r="MQ261" s="58"/>
      <c r="MR261" s="58"/>
      <c r="MS261" s="58"/>
      <c r="MT261" s="58"/>
      <c r="MU261" s="58"/>
      <c r="MV261" s="58"/>
      <c r="MW261" s="58"/>
      <c r="MX261" s="58"/>
      <c r="MY261" s="58"/>
      <c r="MZ261" s="58"/>
      <c r="NA261" s="58"/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659">SUM(LL224, -LL226)</f>
        <v>0.16009999999999999</v>
      </c>
      <c r="LM262" s="172">
        <f t="shared" si="659"/>
        <v>0.15490000000000001</v>
      </c>
      <c r="LN262" s="142">
        <f t="shared" si="659"/>
        <v>0.1585</v>
      </c>
      <c r="LO262" s="112">
        <f t="shared" si="659"/>
        <v>0.1598</v>
      </c>
      <c r="LP262" s="172">
        <f t="shared" si="659"/>
        <v>0.1527</v>
      </c>
      <c r="LQ262" s="142">
        <f t="shared" si="659"/>
        <v>0.15990000000000001</v>
      </c>
      <c r="LR262" s="112">
        <f t="shared" si="659"/>
        <v>0.14899999999999999</v>
      </c>
      <c r="LS262" s="173">
        <f t="shared" si="659"/>
        <v>0.156</v>
      </c>
      <c r="LT262" s="140">
        <f t="shared" si="659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14">
        <f>SUM(MM225, -MM227)</f>
        <v>6.8999999999999999E-3</v>
      </c>
      <c r="MN262" s="112">
        <f>SUM(MN224, -MN227)</f>
        <v>1.7299999999999999E-2</v>
      </c>
      <c r="MO262" s="114">
        <f>SUM(MO221, -MO224)</f>
        <v>2.7699999999999999E-2</v>
      </c>
      <c r="MP262" s="6">
        <f>SUM(MP249, -MP255,)</f>
        <v>0</v>
      </c>
      <c r="MQ262" s="6">
        <f>SUM(MQ250, -MQ256)</f>
        <v>0</v>
      </c>
      <c r="MR262" s="6">
        <f>SUM(MR249, -MR255)</f>
        <v>0</v>
      </c>
      <c r="MS262" s="6">
        <f>SUM(MS249, -MS255,)</f>
        <v>0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13" t="s">
        <v>39</v>
      </c>
      <c r="MN263" s="117" t="s">
        <v>65</v>
      </c>
      <c r="MO263" s="117" t="s">
        <v>53</v>
      </c>
      <c r="MP263" s="58"/>
      <c r="MQ263" s="58"/>
      <c r="MR263" s="58"/>
      <c r="MS263" s="58"/>
      <c r="MT263" s="58"/>
      <c r="MU263" s="58"/>
      <c r="MV263" s="58"/>
      <c r="MW263" s="58"/>
      <c r="MX263" s="58"/>
      <c r="MY263" s="58"/>
      <c r="MZ263" s="58"/>
      <c r="NA263" s="58"/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660">SUM(LK225, -LK226)</f>
        <v>0.14829999999999999</v>
      </c>
      <c r="LL264" s="112">
        <f t="shared" si="660"/>
        <v>0.15610000000000002</v>
      </c>
      <c r="LM264" s="173">
        <f t="shared" si="660"/>
        <v>0.15279999999999999</v>
      </c>
      <c r="LN264" s="140">
        <f t="shared" si="660"/>
        <v>0.15529999999999999</v>
      </c>
      <c r="LO264" s="114">
        <f t="shared" si="660"/>
        <v>0.1595</v>
      </c>
      <c r="LP264" s="173">
        <f t="shared" si="660"/>
        <v>0.13880000000000001</v>
      </c>
      <c r="LQ264" s="140">
        <f t="shared" si="660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10">
        <f>SUM(MM226, -MM228)</f>
        <v>6.8999999999999999E-3</v>
      </c>
      <c r="MN264" s="114">
        <f>SUM(MN222, -MN224)</f>
        <v>1.6299999999999999E-2</v>
      </c>
      <c r="MO264" s="201">
        <f>SUM(MO224, -MO226)</f>
        <v>2.5100000000000001E-2</v>
      </c>
      <c r="MP264" s="6">
        <f>SUM(MP250, -MP256)</f>
        <v>0</v>
      </c>
      <c r="MQ264" s="6">
        <f>SUM(MQ249, -MQ255)</f>
        <v>0</v>
      </c>
      <c r="MR264" s="6">
        <f>SUM(MR250, -MR256)</f>
        <v>0</v>
      </c>
      <c r="MS264" s="6">
        <f>SUM(MS250, -MS256)</f>
        <v>0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127</v>
      </c>
      <c r="HC265" s="505">
        <f t="shared" ref="HC265:IH265" si="661">LINEST(HC266:HC267)</f>
        <v>-5.5800000000000009E-2</v>
      </c>
      <c r="HD265" s="505">
        <f t="shared" si="661"/>
        <v>-3.6199999999999989E-2</v>
      </c>
      <c r="HE265" s="505">
        <f t="shared" si="661"/>
        <v>-6.0200000000000024E-2</v>
      </c>
      <c r="HF265" s="505">
        <f t="shared" si="661"/>
        <v>-2.0500000000000001E-2</v>
      </c>
      <c r="HG265" s="505">
        <f t="shared" si="661"/>
        <v>-3.0600000000000006E-2</v>
      </c>
      <c r="HH265" s="505">
        <f t="shared" si="661"/>
        <v>-1.2200000000000006E-2</v>
      </c>
      <c r="HI265" s="505">
        <f t="shared" si="661"/>
        <v>-7.8600000000000031E-2</v>
      </c>
      <c r="HJ265" s="505">
        <f t="shared" si="661"/>
        <v>-8.0299999999999983E-2</v>
      </c>
      <c r="HK265" s="505">
        <f t="shared" si="661"/>
        <v>-7.0800000000000002E-2</v>
      </c>
      <c r="HL265" s="505">
        <f t="shared" si="661"/>
        <v>-6.7700000000000038E-2</v>
      </c>
      <c r="HM265" s="505">
        <f t="shared" si="661"/>
        <v>-6.6000000000000003E-2</v>
      </c>
      <c r="HN265" s="505">
        <f t="shared" si="661"/>
        <v>-8.4799999999999986E-2</v>
      </c>
      <c r="HO265" s="505">
        <f t="shared" si="661"/>
        <v>-0.10070000000000003</v>
      </c>
      <c r="HP265" s="505">
        <f t="shared" si="661"/>
        <v>-9.2500000000000013E-2</v>
      </c>
      <c r="HQ265" s="505">
        <f t="shared" si="661"/>
        <v>-7.9699999999999993E-2</v>
      </c>
      <c r="HR265" s="505">
        <f t="shared" si="661"/>
        <v>-5.6099999999999997E-2</v>
      </c>
      <c r="HS265" s="505">
        <f t="shared" si="661"/>
        <v>-6.5900000000000014E-2</v>
      </c>
      <c r="HT265" s="505">
        <f t="shared" si="661"/>
        <v>-9.0600000000000014E-2</v>
      </c>
      <c r="HU265" s="505">
        <f t="shared" si="661"/>
        <v>-0.10280000000000002</v>
      </c>
      <c r="HV265" s="505">
        <f t="shared" si="661"/>
        <v>-0.1013</v>
      </c>
      <c r="HW265" s="505">
        <f t="shared" si="661"/>
        <v>-6.7100000000000007E-2</v>
      </c>
      <c r="HX265" s="505">
        <f t="shared" si="661"/>
        <v>-9.5200000000000007E-2</v>
      </c>
      <c r="HY265" s="505">
        <f t="shared" si="661"/>
        <v>-0.10010000000000002</v>
      </c>
      <c r="HZ265" s="505">
        <f t="shared" si="661"/>
        <v>-0.10690000000000001</v>
      </c>
      <c r="IA265" s="505">
        <f t="shared" si="661"/>
        <v>-0.10530000000000002</v>
      </c>
      <c r="IB265" s="505">
        <f t="shared" si="661"/>
        <v>-0.10310000000000001</v>
      </c>
      <c r="IC265" s="505">
        <f t="shared" si="661"/>
        <v>-0.10260000000000001</v>
      </c>
      <c r="ID265" s="505">
        <f t="shared" si="661"/>
        <v>-0.1216</v>
      </c>
      <c r="IE265" s="505">
        <f t="shared" si="661"/>
        <v>-0.1807</v>
      </c>
      <c r="IF265" s="505">
        <f t="shared" si="661"/>
        <v>-0.18440000000000004</v>
      </c>
      <c r="IG265" s="505">
        <f t="shared" si="661"/>
        <v>-0.17559999999999995</v>
      </c>
      <c r="IH265" s="505">
        <f t="shared" si="661"/>
        <v>-0.186</v>
      </c>
      <c r="II265" s="505">
        <f t="shared" ref="II265:JN265" si="662">LINEST(II266:II267)</f>
        <v>-0.18880000000000008</v>
      </c>
      <c r="IJ265" s="505">
        <f t="shared" si="662"/>
        <v>-0.15110000000000001</v>
      </c>
      <c r="IK265" s="505">
        <f t="shared" si="662"/>
        <v>-0.1648</v>
      </c>
      <c r="IL265" s="505">
        <f t="shared" si="662"/>
        <v>-0.1896000000000001</v>
      </c>
      <c r="IM265" s="505">
        <f t="shared" si="662"/>
        <v>-0.21000000000000005</v>
      </c>
      <c r="IN265" s="505">
        <f t="shared" si="662"/>
        <v>-0.20800000000000002</v>
      </c>
      <c r="IO265" s="505">
        <f t="shared" si="662"/>
        <v>-0.1974000000000001</v>
      </c>
      <c r="IP265" s="505">
        <f t="shared" si="662"/>
        <v>-0.1968</v>
      </c>
      <c r="IQ265" s="505">
        <f t="shared" si="662"/>
        <v>-0.1638</v>
      </c>
      <c r="IR265" s="505">
        <f t="shared" si="662"/>
        <v>-0.1598</v>
      </c>
      <c r="IS265" s="505">
        <f t="shared" si="662"/>
        <v>-0.16049999999999998</v>
      </c>
      <c r="IT265" s="505">
        <f t="shared" si="662"/>
        <v>-0.16349999999999998</v>
      </c>
      <c r="IU265" s="505">
        <f t="shared" si="662"/>
        <v>-0.16020000000000001</v>
      </c>
      <c r="IV265" s="505">
        <f t="shared" si="662"/>
        <v>-0.14810000000000006</v>
      </c>
      <c r="IW265" s="505">
        <f t="shared" si="662"/>
        <v>-0.1484</v>
      </c>
      <c r="IX265" s="505">
        <f t="shared" si="662"/>
        <v>-0.14650000000000002</v>
      </c>
      <c r="IY265" s="505">
        <f t="shared" si="662"/>
        <v>-0.12410000000000003</v>
      </c>
      <c r="IZ265" s="505">
        <f t="shared" si="662"/>
        <v>-0.1203</v>
      </c>
      <c r="JA265" s="505">
        <f t="shared" si="662"/>
        <v>-0.10510000000000001</v>
      </c>
      <c r="JB265" s="505">
        <f t="shared" si="662"/>
        <v>-2.5400000000000013E-2</v>
      </c>
      <c r="JC265" s="505">
        <f t="shared" si="662"/>
        <v>-2.3700000000000013E-2</v>
      </c>
      <c r="JD265" s="505">
        <f t="shared" si="662"/>
        <v>-2.470000000000001E-2</v>
      </c>
      <c r="JE265" s="505">
        <f t="shared" si="662"/>
        <v>-1.3500000000000002E-2</v>
      </c>
      <c r="JF265" s="505">
        <f t="shared" si="662"/>
        <v>1.0200000000000002E-2</v>
      </c>
      <c r="JG265" s="505">
        <f t="shared" si="662"/>
        <v>5.2999999999999992E-3</v>
      </c>
      <c r="JH265" s="505">
        <f t="shared" si="662"/>
        <v>-1.6E-2</v>
      </c>
      <c r="JI265" s="505">
        <f t="shared" si="662"/>
        <v>-3.2600000000000004E-2</v>
      </c>
      <c r="JJ265" s="505">
        <f t="shared" si="662"/>
        <v>-2.9100000000000004E-2</v>
      </c>
      <c r="JK265" s="505">
        <f t="shared" si="662"/>
        <v>-5.9800000000000006E-2</v>
      </c>
      <c r="JL265" s="505">
        <f t="shared" si="662"/>
        <v>-5.8200000000000009E-2</v>
      </c>
      <c r="JM265" s="505">
        <f t="shared" si="662"/>
        <v>-5.8000000000000003E-2</v>
      </c>
      <c r="JN265" s="505">
        <f t="shared" si="662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15" t="s">
        <v>60</v>
      </c>
      <c r="MN265" s="116" t="s">
        <v>46</v>
      </c>
      <c r="MO265" s="162" t="s">
        <v>48</v>
      </c>
      <c r="MP265" s="58"/>
      <c r="MQ265" s="58"/>
      <c r="MR265" s="58"/>
      <c r="MS265" s="58"/>
      <c r="MT265" s="58"/>
      <c r="MU265" s="58"/>
      <c r="MV265" s="58"/>
      <c r="MW265" s="58"/>
      <c r="MX265" s="58"/>
      <c r="MY265" s="58"/>
      <c r="MZ265" s="58"/>
      <c r="NA265" s="58"/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663">SUM(LK221, -LK225)</f>
        <v>0.10730000000000001</v>
      </c>
      <c r="LL266" s="201">
        <f t="shared" si="663"/>
        <v>9.3699999999999992E-2</v>
      </c>
      <c r="LM266" s="173">
        <f t="shared" si="663"/>
        <v>8.1100000000000005E-2</v>
      </c>
      <c r="LN266" s="140">
        <f t="shared" si="663"/>
        <v>7.8600000000000003E-2</v>
      </c>
      <c r="LO266" s="114">
        <f t="shared" si="663"/>
        <v>9.5400000000000013E-2</v>
      </c>
      <c r="LP266" s="173">
        <f t="shared" si="663"/>
        <v>0.10639999999999999</v>
      </c>
      <c r="LQ266" s="140">
        <f t="shared" si="663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14">
        <f>SUM(MM221, -MM224)</f>
        <v>5.5999999999999999E-3</v>
      </c>
      <c r="MN266" s="240">
        <f>SUM(MN225, -MN228)</f>
        <v>1.5299999999999999E-2</v>
      </c>
      <c r="MO266" s="114">
        <f>SUM(MO221, -MO223)</f>
        <v>2.4299999999999999E-2</v>
      </c>
      <c r="MP266" s="6">
        <f t="shared" ref="MM266:OX266" si="664">SUM(MP255, -MP262)</f>
        <v>0</v>
      </c>
      <c r="MQ266" s="6">
        <f t="shared" si="664"/>
        <v>0</v>
      </c>
      <c r="MR266" s="6">
        <f t="shared" si="664"/>
        <v>0</v>
      </c>
      <c r="MS266" s="6">
        <f t="shared" si="664"/>
        <v>0</v>
      </c>
      <c r="MT266" s="6">
        <f t="shared" si="664"/>
        <v>0</v>
      </c>
      <c r="MU266" s="6">
        <f t="shared" si="664"/>
        <v>0</v>
      </c>
      <c r="MV266" s="6">
        <f t="shared" si="664"/>
        <v>0</v>
      </c>
      <c r="MW266" s="6">
        <f t="shared" si="664"/>
        <v>0</v>
      </c>
      <c r="MX266" s="6">
        <f t="shared" si="664"/>
        <v>0</v>
      </c>
      <c r="MY266" s="6">
        <f t="shared" si="664"/>
        <v>0</v>
      </c>
      <c r="MZ266" s="6">
        <f t="shared" si="664"/>
        <v>0</v>
      </c>
      <c r="NA266" s="6">
        <f t="shared" si="664"/>
        <v>0</v>
      </c>
      <c r="NB266" s="6">
        <f t="shared" si="664"/>
        <v>0</v>
      </c>
      <c r="NC266" s="6">
        <f t="shared" si="664"/>
        <v>0</v>
      </c>
      <c r="ND266" s="6">
        <f t="shared" si="664"/>
        <v>0</v>
      </c>
      <c r="NE266" s="6">
        <f t="shared" si="664"/>
        <v>0</v>
      </c>
      <c r="NF266" s="6">
        <f t="shared" si="664"/>
        <v>0</v>
      </c>
      <c r="NG266" s="6">
        <f t="shared" si="664"/>
        <v>0</v>
      </c>
      <c r="NH266" s="6">
        <f t="shared" si="664"/>
        <v>0</v>
      </c>
      <c r="NI266" s="6">
        <f t="shared" si="664"/>
        <v>0</v>
      </c>
      <c r="NJ266" s="6">
        <f t="shared" si="664"/>
        <v>0</v>
      </c>
      <c r="NK266" s="6">
        <f t="shared" si="664"/>
        <v>0</v>
      </c>
      <c r="NL266" s="6">
        <f t="shared" si="664"/>
        <v>0</v>
      </c>
      <c r="NM266" s="6">
        <f t="shared" si="664"/>
        <v>0</v>
      </c>
      <c r="NN266" s="6">
        <f t="shared" si="664"/>
        <v>0</v>
      </c>
      <c r="NO266" s="6">
        <f t="shared" si="664"/>
        <v>0</v>
      </c>
      <c r="NP266" s="6">
        <f t="shared" si="664"/>
        <v>0</v>
      </c>
      <c r="NQ266" s="6">
        <f t="shared" si="664"/>
        <v>0</v>
      </c>
      <c r="NR266" s="6">
        <f t="shared" si="664"/>
        <v>0</v>
      </c>
      <c r="NS266" s="6">
        <f t="shared" si="664"/>
        <v>0</v>
      </c>
      <c r="NT266" s="6">
        <f t="shared" si="664"/>
        <v>0</v>
      </c>
      <c r="NU266" s="6">
        <f t="shared" si="664"/>
        <v>0</v>
      </c>
      <c r="NV266" s="6">
        <f t="shared" si="664"/>
        <v>0</v>
      </c>
      <c r="NW266" s="6">
        <f t="shared" si="664"/>
        <v>0</v>
      </c>
      <c r="NX266" s="6">
        <f t="shared" si="664"/>
        <v>0</v>
      </c>
      <c r="NY266" s="6">
        <f t="shared" si="664"/>
        <v>0</v>
      </c>
      <c r="NZ266" s="6">
        <f t="shared" si="664"/>
        <v>0</v>
      </c>
      <c r="OA266" s="6">
        <f t="shared" si="664"/>
        <v>0</v>
      </c>
      <c r="OB266" s="6">
        <f t="shared" si="664"/>
        <v>0</v>
      </c>
      <c r="OC266" s="6">
        <f t="shared" si="664"/>
        <v>0</v>
      </c>
      <c r="OD266" s="6">
        <f t="shared" si="664"/>
        <v>0</v>
      </c>
      <c r="OE266" s="6">
        <f t="shared" si="664"/>
        <v>0</v>
      </c>
      <c r="OF266" s="6">
        <f t="shared" si="664"/>
        <v>0</v>
      </c>
      <c r="OG266" s="6">
        <f t="shared" si="664"/>
        <v>0</v>
      </c>
      <c r="OH266" s="6">
        <f t="shared" si="664"/>
        <v>0</v>
      </c>
      <c r="OI266" s="6">
        <f t="shared" si="664"/>
        <v>0</v>
      </c>
      <c r="OJ266" s="6">
        <f t="shared" si="664"/>
        <v>0</v>
      </c>
      <c r="OK266" s="6">
        <f t="shared" si="664"/>
        <v>0</v>
      </c>
      <c r="OL266" s="6">
        <f t="shared" si="664"/>
        <v>0</v>
      </c>
      <c r="OM266" s="6">
        <f t="shared" si="664"/>
        <v>0</v>
      </c>
      <c r="ON266" s="6">
        <f t="shared" si="664"/>
        <v>0</v>
      </c>
      <c r="OO266" s="6">
        <f t="shared" si="664"/>
        <v>0</v>
      </c>
      <c r="OP266" s="6">
        <f t="shared" si="664"/>
        <v>0</v>
      </c>
      <c r="OQ266" s="6">
        <f t="shared" si="664"/>
        <v>0</v>
      </c>
      <c r="OR266" s="6">
        <f t="shared" si="664"/>
        <v>0</v>
      </c>
      <c r="OS266" s="6">
        <f t="shared" si="664"/>
        <v>0</v>
      </c>
      <c r="OT266" s="6">
        <f t="shared" si="664"/>
        <v>0</v>
      </c>
      <c r="OU266" s="6">
        <f t="shared" si="664"/>
        <v>0</v>
      </c>
      <c r="OV266" s="6">
        <f t="shared" si="664"/>
        <v>0</v>
      </c>
      <c r="OW266" s="6">
        <f t="shared" si="664"/>
        <v>0</v>
      </c>
      <c r="OX266" s="6">
        <f t="shared" si="664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18" t="s">
        <v>54</v>
      </c>
      <c r="MN267" s="116" t="s">
        <v>44</v>
      </c>
      <c r="MO267" s="111" t="s">
        <v>70</v>
      </c>
      <c r="MP267" s="58"/>
      <c r="MQ267" s="58"/>
      <c r="MR267" s="58"/>
      <c r="MS267" s="58"/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12">
        <f>SUM(MM222, -MM225)</f>
        <v>5.5999999999999999E-3</v>
      </c>
      <c r="MN268" s="114">
        <f>SUM(MN225, -MN227)</f>
        <v>1.46E-2</v>
      </c>
      <c r="MO268" s="114">
        <f>SUM(MO225, -MO227)</f>
        <v>2.4299999999999999E-2</v>
      </c>
      <c r="MP268" s="6">
        <f>SUM(MP255, -MP261,)</f>
        <v>0</v>
      </c>
      <c r="MQ268" s="6">
        <f>SUM(MQ256, -MQ262)</f>
        <v>0</v>
      </c>
      <c r="MR268" s="6">
        <f>SUM(MR255, -MR261)</f>
        <v>0</v>
      </c>
      <c r="MS268" s="6">
        <f>SUM(MS255, -MS261,)</f>
        <v>0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17" t="s">
        <v>53</v>
      </c>
      <c r="MN269" s="115" t="s">
        <v>38</v>
      </c>
      <c r="MO269" s="115" t="s">
        <v>60</v>
      </c>
      <c r="MP269" s="58"/>
      <c r="MQ269" s="58"/>
      <c r="MR269" s="58"/>
      <c r="MS269" s="58"/>
      <c r="MT269" s="58"/>
      <c r="MU269" s="58"/>
      <c r="MV269" s="58"/>
      <c r="MW269" s="58"/>
      <c r="MX269" s="58"/>
      <c r="MY269" s="58"/>
      <c r="MZ269" s="58"/>
      <c r="NA269" s="58"/>
      <c r="NB269" s="58"/>
      <c r="NC269" s="58"/>
      <c r="ND269" s="58"/>
      <c r="NE269" s="58"/>
      <c r="NF269" s="58"/>
      <c r="NG269" s="58"/>
      <c r="NH269" s="58"/>
      <c r="NI269" s="58"/>
      <c r="NJ269" s="58"/>
      <c r="NK269" s="58"/>
      <c r="NL269" s="58"/>
      <c r="NM269" s="58"/>
      <c r="NN269" s="58"/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201">
        <f>SUM(MM223, -MM225)</f>
        <v>5.4000000000000003E-3</v>
      </c>
      <c r="MN270" s="112">
        <f>SUM(MN223, -MN226)</f>
        <v>1.38E-2</v>
      </c>
      <c r="MO270" s="114">
        <f>SUM(MO222, -MO225)</f>
        <v>2.3300000000000001E-2</v>
      </c>
      <c r="MP270" s="6">
        <f>SUM(MP256, -MP262)</f>
        <v>0</v>
      </c>
      <c r="MQ270" s="6">
        <f>SUM(MQ255, -MQ261)</f>
        <v>0</v>
      </c>
      <c r="MR270" s="6">
        <f>SUM(MR256, -MR262)</f>
        <v>0</v>
      </c>
      <c r="MS270" s="6">
        <f>SUM(MS256, -MS262)</f>
        <v>0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13" t="s">
        <v>36</v>
      </c>
      <c r="MN271" s="117" t="s">
        <v>84</v>
      </c>
      <c r="MO271" s="182" t="s">
        <v>37</v>
      </c>
      <c r="MP271" s="58"/>
      <c r="MQ271" s="58"/>
      <c r="MR271" s="58"/>
      <c r="MS271" s="58"/>
      <c r="MT271" s="58"/>
      <c r="MU271" s="58"/>
      <c r="MV271" s="58"/>
      <c r="MW271" s="58"/>
      <c r="MX271" s="58"/>
      <c r="MY271" s="58"/>
      <c r="MZ271" s="58"/>
      <c r="NA271" s="58"/>
      <c r="NB271" s="58"/>
      <c r="NC271" s="58"/>
      <c r="ND271" s="58"/>
      <c r="NE271" s="58"/>
      <c r="NF271" s="58"/>
      <c r="NG271" s="58"/>
      <c r="NH271" s="58"/>
      <c r="NI271" s="58"/>
      <c r="NJ271" s="58"/>
      <c r="NK271" s="58"/>
      <c r="NL271" s="58"/>
      <c r="NM271" s="58"/>
      <c r="NN271" s="58"/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10">
        <f>SUM(MM226, -MM227)</f>
        <v>4.5000000000000005E-3</v>
      </c>
      <c r="MN272" s="110">
        <f>SUM(MN222, -MN223)</f>
        <v>1.3099999999999999E-2</v>
      </c>
      <c r="MO272" s="114">
        <f>SUM(MO226, -MO228)</f>
        <v>2.2199999999999998E-2</v>
      </c>
      <c r="MP272" s="6">
        <f t="shared" ref="MM272:OX272" si="665">SUM(MP261, -MP268)</f>
        <v>0</v>
      </c>
      <c r="MQ272" s="6">
        <f t="shared" si="665"/>
        <v>0</v>
      </c>
      <c r="MR272" s="6">
        <f t="shared" si="665"/>
        <v>0</v>
      </c>
      <c r="MS272" s="6">
        <f t="shared" si="665"/>
        <v>0</v>
      </c>
      <c r="MT272" s="6">
        <f t="shared" si="665"/>
        <v>0</v>
      </c>
      <c r="MU272" s="6">
        <f t="shared" si="665"/>
        <v>0</v>
      </c>
      <c r="MV272" s="6">
        <f t="shared" si="665"/>
        <v>0</v>
      </c>
      <c r="MW272" s="6">
        <f t="shared" si="665"/>
        <v>0</v>
      </c>
      <c r="MX272" s="6">
        <f t="shared" si="665"/>
        <v>0</v>
      </c>
      <c r="MY272" s="6">
        <f t="shared" si="665"/>
        <v>0</v>
      </c>
      <c r="MZ272" s="6">
        <f t="shared" si="665"/>
        <v>0</v>
      </c>
      <c r="NA272" s="6">
        <f t="shared" si="665"/>
        <v>0</v>
      </c>
      <c r="NB272" s="6">
        <f t="shared" si="665"/>
        <v>0</v>
      </c>
      <c r="NC272" s="6">
        <f t="shared" si="665"/>
        <v>0</v>
      </c>
      <c r="ND272" s="6">
        <f t="shared" si="665"/>
        <v>0</v>
      </c>
      <c r="NE272" s="6">
        <f t="shared" si="665"/>
        <v>0</v>
      </c>
      <c r="NF272" s="6">
        <f t="shared" si="665"/>
        <v>0</v>
      </c>
      <c r="NG272" s="6">
        <f t="shared" si="665"/>
        <v>0</v>
      </c>
      <c r="NH272" s="6">
        <f t="shared" si="665"/>
        <v>0</v>
      </c>
      <c r="NI272" s="6">
        <f t="shared" si="665"/>
        <v>0</v>
      </c>
      <c r="NJ272" s="6">
        <f t="shared" si="665"/>
        <v>0</v>
      </c>
      <c r="NK272" s="6">
        <f t="shared" si="665"/>
        <v>0</v>
      </c>
      <c r="NL272" s="6">
        <f t="shared" si="665"/>
        <v>0</v>
      </c>
      <c r="NM272" s="6">
        <f t="shared" si="665"/>
        <v>0</v>
      </c>
      <c r="NN272" s="6">
        <f t="shared" si="665"/>
        <v>0</v>
      </c>
      <c r="NO272" s="6">
        <f t="shared" si="665"/>
        <v>0</v>
      </c>
      <c r="NP272" s="6">
        <f t="shared" si="665"/>
        <v>0</v>
      </c>
      <c r="NQ272" s="6">
        <f t="shared" si="665"/>
        <v>0</v>
      </c>
      <c r="NR272" s="6">
        <f t="shared" si="665"/>
        <v>0</v>
      </c>
      <c r="NS272" s="6">
        <f t="shared" si="665"/>
        <v>0</v>
      </c>
      <c r="NT272" s="6">
        <f t="shared" si="665"/>
        <v>0</v>
      </c>
      <c r="NU272" s="6">
        <f t="shared" si="665"/>
        <v>0</v>
      </c>
      <c r="NV272" s="6">
        <f t="shared" si="665"/>
        <v>0</v>
      </c>
      <c r="NW272" s="6">
        <f t="shared" si="665"/>
        <v>0</v>
      </c>
      <c r="NX272" s="6">
        <f t="shared" si="665"/>
        <v>0</v>
      </c>
      <c r="NY272" s="6">
        <f t="shared" si="665"/>
        <v>0</v>
      </c>
      <c r="NZ272" s="6">
        <f t="shared" si="665"/>
        <v>0</v>
      </c>
      <c r="OA272" s="6">
        <f t="shared" si="665"/>
        <v>0</v>
      </c>
      <c r="OB272" s="6">
        <f t="shared" si="665"/>
        <v>0</v>
      </c>
      <c r="OC272" s="6">
        <f t="shared" si="665"/>
        <v>0</v>
      </c>
      <c r="OD272" s="6">
        <f t="shared" si="665"/>
        <v>0</v>
      </c>
      <c r="OE272" s="6">
        <f t="shared" si="665"/>
        <v>0</v>
      </c>
      <c r="OF272" s="6">
        <f t="shared" si="665"/>
        <v>0</v>
      </c>
      <c r="OG272" s="6">
        <f t="shared" si="665"/>
        <v>0</v>
      </c>
      <c r="OH272" s="6">
        <f t="shared" si="665"/>
        <v>0</v>
      </c>
      <c r="OI272" s="6">
        <f t="shared" si="665"/>
        <v>0</v>
      </c>
      <c r="OJ272" s="6">
        <f t="shared" si="665"/>
        <v>0</v>
      </c>
      <c r="OK272" s="6">
        <f t="shared" si="665"/>
        <v>0</v>
      </c>
      <c r="OL272" s="6">
        <f t="shared" si="665"/>
        <v>0</v>
      </c>
      <c r="OM272" s="6">
        <f t="shared" si="665"/>
        <v>0</v>
      </c>
      <c r="ON272" s="6">
        <f t="shared" si="665"/>
        <v>0</v>
      </c>
      <c r="OO272" s="6">
        <f t="shared" si="665"/>
        <v>0</v>
      </c>
      <c r="OP272" s="6">
        <f t="shared" si="665"/>
        <v>0</v>
      </c>
      <c r="OQ272" s="6">
        <f t="shared" si="665"/>
        <v>0</v>
      </c>
      <c r="OR272" s="6">
        <f t="shared" si="665"/>
        <v>0</v>
      </c>
      <c r="OS272" s="6">
        <f t="shared" si="665"/>
        <v>0</v>
      </c>
      <c r="OT272" s="6">
        <f t="shared" si="665"/>
        <v>0</v>
      </c>
      <c r="OU272" s="6">
        <f t="shared" si="665"/>
        <v>0</v>
      </c>
      <c r="OV272" s="6">
        <f t="shared" si="665"/>
        <v>0</v>
      </c>
      <c r="OW272" s="6">
        <f t="shared" si="665"/>
        <v>0</v>
      </c>
      <c r="OX272" s="6">
        <f t="shared" si="665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62" t="s">
        <v>68</v>
      </c>
      <c r="MN273" s="111" t="s">
        <v>42</v>
      </c>
      <c r="MO273" s="111" t="s">
        <v>55</v>
      </c>
      <c r="MP273" s="58"/>
      <c r="MQ273" s="58"/>
      <c r="MR273" s="58"/>
      <c r="MS273" s="58"/>
      <c r="MT273" s="58"/>
      <c r="MU273" s="58"/>
      <c r="MV273" s="58"/>
      <c r="MW273" s="58"/>
      <c r="MX273" s="58"/>
      <c r="MY273" s="58"/>
      <c r="MZ273" s="58"/>
      <c r="NA273" s="58"/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666">SUM(LU222, -LU223)</f>
        <v>0.105</v>
      </c>
      <c r="LV274" s="181">
        <f t="shared" si="666"/>
        <v>0.1111</v>
      </c>
      <c r="LW274" s="160">
        <f t="shared" si="666"/>
        <v>9.6600000000000005E-2</v>
      </c>
      <c r="LX274" s="201">
        <f t="shared" si="666"/>
        <v>0.09</v>
      </c>
      <c r="LY274" s="181">
        <f t="shared" si="666"/>
        <v>0.10250000000000001</v>
      </c>
      <c r="LZ274" s="160">
        <f t="shared" si="666"/>
        <v>0.10139999999999999</v>
      </c>
      <c r="MA274" s="201">
        <f t="shared" si="666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10">
        <f>SUM(MM222, -MM224)</f>
        <v>4.1999999999999997E-3</v>
      </c>
      <c r="MN274" s="114">
        <f>SUM(MN224, -MN226)</f>
        <v>1.06E-2</v>
      </c>
      <c r="MO274" s="112">
        <f>SUM(MO225, -MO226)</f>
        <v>1.7600000000000001E-2</v>
      </c>
      <c r="MP274" s="6">
        <f>SUM(MP261, -MP267,)</f>
        <v>0</v>
      </c>
      <c r="MQ274" s="6">
        <f>SUM(MQ262, -MQ268)</f>
        <v>0</v>
      </c>
      <c r="MR274" s="6">
        <f>SUM(MR261, -MR267)</f>
        <v>0</v>
      </c>
      <c r="MS274" s="6">
        <f>SUM(MS261, -MS267,)</f>
        <v>0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17" t="s">
        <v>65</v>
      </c>
      <c r="MN275" s="162" t="s">
        <v>64</v>
      </c>
      <c r="MO275" s="115" t="s">
        <v>84</v>
      </c>
      <c r="MP275" s="58"/>
      <c r="MQ275" s="58"/>
      <c r="MR275" s="58"/>
      <c r="MS275" s="58"/>
      <c r="MT275" s="58"/>
      <c r="MU275" s="58"/>
      <c r="MV275" s="58"/>
      <c r="MW275" s="58"/>
      <c r="MX275" s="58"/>
      <c r="MY275" s="58"/>
      <c r="MZ275" s="58"/>
      <c r="NA275" s="58"/>
      <c r="NB275" s="58"/>
      <c r="NC275" s="58"/>
      <c r="ND275" s="58"/>
      <c r="NE275" s="58"/>
      <c r="NF275" s="58"/>
      <c r="NG275" s="58"/>
      <c r="NH275" s="58"/>
      <c r="NI275" s="58"/>
      <c r="NJ275" s="58"/>
      <c r="NK275" s="58"/>
      <c r="NL275" s="58"/>
      <c r="NM275" s="58"/>
      <c r="NN275" s="58"/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667">SUM(LG222, -LG223)</f>
        <v>6.1899999999999997E-2</v>
      </c>
      <c r="LH276" s="142">
        <f t="shared" si="667"/>
        <v>5.3800000000000001E-2</v>
      </c>
      <c r="LI276" s="112">
        <f t="shared" si="667"/>
        <v>7.3700000000000002E-2</v>
      </c>
      <c r="LJ276" s="172">
        <f t="shared" si="667"/>
        <v>7.909999999999999E-2</v>
      </c>
      <c r="LK276" s="142">
        <f t="shared" si="667"/>
        <v>5.4000000000000006E-2</v>
      </c>
      <c r="LL276" s="110">
        <f t="shared" si="667"/>
        <v>6.0700000000000004E-2</v>
      </c>
      <c r="LM276" s="170">
        <f t="shared" si="667"/>
        <v>5.1900000000000002E-2</v>
      </c>
      <c r="LN276" s="138">
        <f t="shared" si="667"/>
        <v>5.3800000000000001E-2</v>
      </c>
      <c r="LO276" s="110">
        <f t="shared" si="667"/>
        <v>5.8499999999999996E-2</v>
      </c>
      <c r="LP276" s="170">
        <f t="shared" si="667"/>
        <v>6.2299999999999994E-2</v>
      </c>
      <c r="LQ276" s="138">
        <f t="shared" si="667"/>
        <v>6.7399999999999988E-2</v>
      </c>
      <c r="LR276" s="110">
        <f t="shared" si="667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668">SUM(LU225, -LU226)</f>
        <v>0.1011</v>
      </c>
      <c r="LV276" s="173">
        <f t="shared" si="668"/>
        <v>8.4000000000000005E-2</v>
      </c>
      <c r="LW276" s="140">
        <f t="shared" si="668"/>
        <v>8.199999999999999E-2</v>
      </c>
      <c r="LX276" s="114">
        <f t="shared" si="668"/>
        <v>7.9899999999999999E-2</v>
      </c>
      <c r="LY276" s="173">
        <f t="shared" si="668"/>
        <v>9.3600000000000003E-2</v>
      </c>
      <c r="LZ276" s="140">
        <f t="shared" si="668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14">
        <f>SUM(MM223, -MM224)</f>
        <v>4.0000000000000001E-3</v>
      </c>
      <c r="MN276" s="114">
        <f>SUM(MN221, -MN222)</f>
        <v>8.0000000000000002E-3</v>
      </c>
      <c r="MO276" s="110">
        <f>SUM(MO222, -MO224)</f>
        <v>1.5800000000000002E-2</v>
      </c>
      <c r="MP276" s="6">
        <f>SUM(MP262, -MP268)</f>
        <v>0</v>
      </c>
      <c r="MQ276" s="6">
        <f>SUM(MQ261, -MQ267)</f>
        <v>0</v>
      </c>
      <c r="MR276" s="6">
        <f>SUM(MR262, -MR268)</f>
        <v>0</v>
      </c>
      <c r="MS276" s="6">
        <f>SUM(MS262, -MS268)</f>
        <v>0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11" t="s">
        <v>42</v>
      </c>
      <c r="MN277" s="116" t="s">
        <v>36</v>
      </c>
      <c r="MO277" s="108" t="s">
        <v>39</v>
      </c>
      <c r="MP277" s="58"/>
      <c r="MQ277" s="58"/>
      <c r="MR277" s="58"/>
      <c r="MS277" s="58"/>
      <c r="MT277" s="58"/>
      <c r="MU277" s="58"/>
      <c r="MV277" s="58"/>
      <c r="MW277" s="58"/>
      <c r="MX277" s="58"/>
      <c r="MY277" s="58"/>
      <c r="MZ277" s="58"/>
      <c r="NA277" s="58"/>
      <c r="NB277" s="58"/>
      <c r="NC277" s="58"/>
      <c r="ND277" s="58"/>
      <c r="NE277" s="58"/>
      <c r="NF277" s="58"/>
      <c r="NG277" s="58"/>
      <c r="NH277" s="58"/>
      <c r="NI277" s="58"/>
      <c r="NJ277" s="58"/>
      <c r="NK277" s="58"/>
      <c r="NL277" s="58"/>
      <c r="NM277" s="58"/>
      <c r="NN277" s="58"/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669">SUM(LL226, -LL228)</f>
        <v>3.1799999999999995E-2</v>
      </c>
      <c r="LM278" s="173">
        <f t="shared" si="669"/>
        <v>4.0899999999999992E-2</v>
      </c>
      <c r="LN278" s="140">
        <f t="shared" si="669"/>
        <v>4.5699999999999991E-2</v>
      </c>
      <c r="LO278" s="201">
        <f t="shared" si="669"/>
        <v>5.0900000000000015E-2</v>
      </c>
      <c r="LP278" s="173">
        <f t="shared" si="669"/>
        <v>5.2799999999999986E-2</v>
      </c>
      <c r="LQ278" s="160">
        <f t="shared" si="669"/>
        <v>5.5199999999999985E-2</v>
      </c>
      <c r="LR278" s="114">
        <f t="shared" ref="LR278:LW278" si="670">SUM(LR223, -LR225)</f>
        <v>5.5899999999999991E-2</v>
      </c>
      <c r="LS278" s="173">
        <f t="shared" si="670"/>
        <v>6.1100000000000002E-2</v>
      </c>
      <c r="LT278" s="140">
        <f t="shared" si="670"/>
        <v>6.4200000000000007E-2</v>
      </c>
      <c r="LU278" s="114">
        <f t="shared" si="670"/>
        <v>5.7700000000000001E-2</v>
      </c>
      <c r="LV278" s="173">
        <f t="shared" si="670"/>
        <v>5.9200000000000003E-2</v>
      </c>
      <c r="LW278" s="140">
        <f t="shared" si="670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14">
        <f>SUM(MM224, -MM226)</f>
        <v>3.8E-3</v>
      </c>
      <c r="MN278" s="110">
        <f>SUM(MN225, -MN226)</f>
        <v>7.9000000000000008E-3</v>
      </c>
      <c r="MO278" s="110">
        <f>SUM(MO227, -MO228)</f>
        <v>1.55E-2</v>
      </c>
      <c r="MP278" s="6">
        <f t="shared" ref="MM278:OX278" si="671">SUM(MP267, -MP274)</f>
        <v>0</v>
      </c>
      <c r="MQ278" s="6">
        <f t="shared" si="671"/>
        <v>0</v>
      </c>
      <c r="MR278" s="6">
        <f t="shared" si="671"/>
        <v>0</v>
      </c>
      <c r="MS278" s="6">
        <f t="shared" si="671"/>
        <v>0</v>
      </c>
      <c r="MT278" s="6">
        <f t="shared" si="671"/>
        <v>0</v>
      </c>
      <c r="MU278" s="6">
        <f t="shared" si="671"/>
        <v>0</v>
      </c>
      <c r="MV278" s="6">
        <f t="shared" si="671"/>
        <v>0</v>
      </c>
      <c r="MW278" s="6">
        <f t="shared" si="671"/>
        <v>0</v>
      </c>
      <c r="MX278" s="6">
        <f t="shared" si="671"/>
        <v>0</v>
      </c>
      <c r="MY278" s="6">
        <f t="shared" si="671"/>
        <v>0</v>
      </c>
      <c r="MZ278" s="6">
        <f t="shared" si="671"/>
        <v>0</v>
      </c>
      <c r="NA278" s="6">
        <f t="shared" si="671"/>
        <v>0</v>
      </c>
      <c r="NB278" s="6">
        <f t="shared" si="671"/>
        <v>0</v>
      </c>
      <c r="NC278" s="6">
        <f t="shared" si="671"/>
        <v>0</v>
      </c>
      <c r="ND278" s="6">
        <f t="shared" si="671"/>
        <v>0</v>
      </c>
      <c r="NE278" s="6">
        <f t="shared" si="671"/>
        <v>0</v>
      </c>
      <c r="NF278" s="6">
        <f t="shared" si="671"/>
        <v>0</v>
      </c>
      <c r="NG278" s="6">
        <f t="shared" si="671"/>
        <v>0</v>
      </c>
      <c r="NH278" s="6">
        <f t="shared" si="671"/>
        <v>0</v>
      </c>
      <c r="NI278" s="6">
        <f t="shared" si="671"/>
        <v>0</v>
      </c>
      <c r="NJ278" s="6">
        <f t="shared" si="671"/>
        <v>0</v>
      </c>
      <c r="NK278" s="6">
        <f t="shared" si="671"/>
        <v>0</v>
      </c>
      <c r="NL278" s="6">
        <f t="shared" si="671"/>
        <v>0</v>
      </c>
      <c r="NM278" s="6">
        <f t="shared" si="671"/>
        <v>0</v>
      </c>
      <c r="NN278" s="6">
        <f t="shared" si="671"/>
        <v>0</v>
      </c>
      <c r="NO278" s="6">
        <f t="shared" si="671"/>
        <v>0</v>
      </c>
      <c r="NP278" s="6">
        <f t="shared" si="671"/>
        <v>0</v>
      </c>
      <c r="NQ278" s="6">
        <f t="shared" si="671"/>
        <v>0</v>
      </c>
      <c r="NR278" s="6">
        <f t="shared" si="671"/>
        <v>0</v>
      </c>
      <c r="NS278" s="6">
        <f t="shared" si="671"/>
        <v>0</v>
      </c>
      <c r="NT278" s="6">
        <f t="shared" si="671"/>
        <v>0</v>
      </c>
      <c r="NU278" s="6">
        <f t="shared" si="671"/>
        <v>0</v>
      </c>
      <c r="NV278" s="6">
        <f t="shared" si="671"/>
        <v>0</v>
      </c>
      <c r="NW278" s="6">
        <f t="shared" si="671"/>
        <v>0</v>
      </c>
      <c r="NX278" s="6">
        <f t="shared" si="671"/>
        <v>0</v>
      </c>
      <c r="NY278" s="6">
        <f t="shared" si="671"/>
        <v>0</v>
      </c>
      <c r="NZ278" s="6">
        <f t="shared" si="671"/>
        <v>0</v>
      </c>
      <c r="OA278" s="6">
        <f t="shared" si="671"/>
        <v>0</v>
      </c>
      <c r="OB278" s="6">
        <f t="shared" si="671"/>
        <v>0</v>
      </c>
      <c r="OC278" s="6">
        <f t="shared" si="671"/>
        <v>0</v>
      </c>
      <c r="OD278" s="6">
        <f t="shared" si="671"/>
        <v>0</v>
      </c>
      <c r="OE278" s="6">
        <f t="shared" si="671"/>
        <v>0</v>
      </c>
      <c r="OF278" s="6">
        <f t="shared" si="671"/>
        <v>0</v>
      </c>
      <c r="OG278" s="6">
        <f t="shared" si="671"/>
        <v>0</v>
      </c>
      <c r="OH278" s="6">
        <f t="shared" si="671"/>
        <v>0</v>
      </c>
      <c r="OI278" s="6">
        <f t="shared" si="671"/>
        <v>0</v>
      </c>
      <c r="OJ278" s="6">
        <f t="shared" si="671"/>
        <v>0</v>
      </c>
      <c r="OK278" s="6">
        <f t="shared" si="671"/>
        <v>0</v>
      </c>
      <c r="OL278" s="6">
        <f t="shared" si="671"/>
        <v>0</v>
      </c>
      <c r="OM278" s="6">
        <f t="shared" si="671"/>
        <v>0</v>
      </c>
      <c r="ON278" s="6">
        <f t="shared" si="671"/>
        <v>0</v>
      </c>
      <c r="OO278" s="6">
        <f t="shared" si="671"/>
        <v>0</v>
      </c>
      <c r="OP278" s="6">
        <f t="shared" si="671"/>
        <v>0</v>
      </c>
      <c r="OQ278" s="6">
        <f t="shared" si="671"/>
        <v>0</v>
      </c>
      <c r="OR278" s="6">
        <f t="shared" si="671"/>
        <v>0</v>
      </c>
      <c r="OS278" s="6">
        <f t="shared" si="671"/>
        <v>0</v>
      </c>
      <c r="OT278" s="6">
        <f t="shared" si="671"/>
        <v>0</v>
      </c>
      <c r="OU278" s="6">
        <f t="shared" si="671"/>
        <v>0</v>
      </c>
      <c r="OV278" s="6">
        <f t="shared" si="671"/>
        <v>0</v>
      </c>
      <c r="OW278" s="6">
        <f t="shared" si="671"/>
        <v>0</v>
      </c>
      <c r="OX278" s="6">
        <f t="shared" si="671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82" t="s">
        <v>37</v>
      </c>
      <c r="MN279" s="113" t="s">
        <v>39</v>
      </c>
      <c r="MO279" s="115" t="s">
        <v>45</v>
      </c>
      <c r="MP279" s="58"/>
      <c r="MQ279" s="58"/>
      <c r="MR279" s="58"/>
      <c r="MS279" s="58"/>
      <c r="MT279" s="58"/>
      <c r="MU279" s="58"/>
      <c r="MV279" s="58"/>
      <c r="MW279" s="58"/>
      <c r="MX279" s="58"/>
      <c r="MY279" s="58"/>
      <c r="MZ279" s="58"/>
      <c r="NA279" s="58"/>
      <c r="NB279" s="58"/>
      <c r="NC279" s="58"/>
      <c r="ND279" s="58"/>
      <c r="NE279" s="58"/>
      <c r="NF279" s="58"/>
      <c r="NG279" s="58"/>
      <c r="NH279" s="58"/>
      <c r="NI279" s="58"/>
      <c r="NJ279" s="58"/>
      <c r="NK279" s="58"/>
      <c r="NL279" s="58"/>
      <c r="NM279" s="58"/>
      <c r="NN279" s="58"/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14">
        <f>SUM(MM225, -MM226)</f>
        <v>2.4000000000000002E-3</v>
      </c>
      <c r="MN280" s="110">
        <f>SUM(MN226, -MN228)</f>
        <v>7.3999999999999986E-3</v>
      </c>
      <c r="MO280" s="201">
        <f>SUM(MO222, -MO223)</f>
        <v>1.2400000000000001E-2</v>
      </c>
      <c r="MP280" s="6">
        <f>SUM(MP267, -MP273,)</f>
        <v>0</v>
      </c>
      <c r="MQ280" s="6">
        <f>SUM(MQ268, -MQ274)</f>
        <v>0</v>
      </c>
      <c r="MR280" s="6">
        <f>SUM(MR267, -MR273)</f>
        <v>0</v>
      </c>
      <c r="MS280" s="6">
        <f>SUM(MS267, -MS273,)</f>
        <v>0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16" t="s">
        <v>46</v>
      </c>
      <c r="MN281" s="113" t="s">
        <v>37</v>
      </c>
      <c r="MO281" s="162" t="s">
        <v>59</v>
      </c>
      <c r="MP281" s="58"/>
      <c r="MQ281" s="58"/>
      <c r="MR281" s="58"/>
      <c r="MS281" s="58"/>
      <c r="MT281" s="58"/>
      <c r="MU281" s="58"/>
      <c r="MV281" s="58"/>
      <c r="MW281" s="58"/>
      <c r="MX281" s="58"/>
      <c r="MY281" s="58"/>
      <c r="MZ281" s="58"/>
      <c r="NA281" s="58"/>
      <c r="NB281" s="58"/>
      <c r="NC281" s="58"/>
      <c r="ND281" s="58"/>
      <c r="NE281" s="58"/>
      <c r="NF281" s="58"/>
      <c r="NG281" s="58"/>
      <c r="NH281" s="58"/>
      <c r="NI281" s="58"/>
      <c r="NJ281" s="58"/>
      <c r="NK281" s="58"/>
      <c r="NL281" s="58"/>
      <c r="NM281" s="58"/>
      <c r="NN281" s="58"/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40">
        <f>SUM(MM227, -MM228)</f>
        <v>2.4000000000000002E-3</v>
      </c>
      <c r="MN282" s="114">
        <f>SUM(MN226, -MN227)</f>
        <v>6.6999999999999994E-3</v>
      </c>
      <c r="MO282" s="109">
        <f>SUM(MO221, -MO222)</f>
        <v>1.1899999999999997E-2</v>
      </c>
      <c r="MP282" s="6">
        <f>SUM(MP268, -MP274)</f>
        <v>0</v>
      </c>
      <c r="MQ282" s="6">
        <f>SUM(MQ267, -MQ273)</f>
        <v>0</v>
      </c>
      <c r="MR282" s="6">
        <f>SUM(MR268, -MR274)</f>
        <v>0</v>
      </c>
      <c r="MS282" s="6">
        <f>SUM(MS268, -MS274)</f>
        <v>0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15" t="s">
        <v>84</v>
      </c>
      <c r="MN283" s="115" t="s">
        <v>45</v>
      </c>
      <c r="MO283" s="116" t="s">
        <v>49</v>
      </c>
      <c r="MP283" s="58"/>
      <c r="MQ283" s="58"/>
      <c r="MR283" s="58"/>
      <c r="MS283" s="58"/>
      <c r="MT283" s="58"/>
      <c r="MU283" s="58"/>
      <c r="MV283" s="58"/>
      <c r="MW283" s="58"/>
      <c r="MX283" s="58"/>
      <c r="MY283" s="58"/>
      <c r="MZ283" s="58"/>
      <c r="NA283" s="58"/>
      <c r="NB283" s="58"/>
      <c r="NC283" s="58"/>
      <c r="ND283" s="58"/>
      <c r="NE283" s="58"/>
      <c r="NF283" s="58"/>
      <c r="NG283" s="58"/>
      <c r="NH283" s="58"/>
      <c r="NI283" s="58"/>
      <c r="NJ283" s="58"/>
      <c r="NK283" s="58"/>
      <c r="NL283" s="58"/>
      <c r="NM283" s="58"/>
      <c r="NN283" s="58"/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10">
        <f>SUM(MM221, -MM223)</f>
        <v>1.5999999999999999E-3</v>
      </c>
      <c r="MN284" s="201">
        <f>SUM(MN223, -MN225)</f>
        <v>5.8999999999999999E-3</v>
      </c>
      <c r="MO284" s="114">
        <f>SUM(MO223, -MO225)</f>
        <v>1.09E-2</v>
      </c>
      <c r="MP284" s="6">
        <f>SUM(MP270, -MP276)</f>
        <v>0</v>
      </c>
      <c r="MQ284" s="6">
        <f>SUM(MQ269, -MQ275)</f>
        <v>0</v>
      </c>
      <c r="MR284" s="6">
        <f>SUM(MR270, -MR276)</f>
        <v>0</v>
      </c>
      <c r="MS284" s="6">
        <f>SUM(MS270, -MS276)</f>
        <v>0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15" t="s">
        <v>59</v>
      </c>
      <c r="MN285" s="115" t="s">
        <v>60</v>
      </c>
      <c r="MO285" s="117" t="s">
        <v>65</v>
      </c>
      <c r="MP285" s="58"/>
      <c r="MQ285" s="58"/>
      <c r="MR285" s="58"/>
      <c r="MS285" s="58"/>
      <c r="MT285" s="58"/>
      <c r="MU285" s="58"/>
      <c r="MV285" s="58"/>
      <c r="MW285" s="58"/>
      <c r="MX285" s="58"/>
      <c r="MY285" s="58"/>
      <c r="MZ285" s="58"/>
      <c r="NA285" s="58"/>
      <c r="NB285" s="58"/>
      <c r="NC285" s="58"/>
      <c r="ND285" s="58"/>
      <c r="NE285" s="58"/>
      <c r="NF285" s="58"/>
      <c r="NG285" s="58"/>
      <c r="NH285" s="58"/>
      <c r="NI285" s="58"/>
      <c r="NJ285" s="58"/>
      <c r="NK285" s="58"/>
      <c r="NL285" s="58"/>
      <c r="NM285" s="58"/>
      <c r="NN285" s="58"/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09">
        <f>SUM(MM221, -MM222)</f>
        <v>1.4000000000000002E-3</v>
      </c>
      <c r="MN286" s="114">
        <f>SUM(MN223, -MN224)</f>
        <v>3.2000000000000002E-3</v>
      </c>
      <c r="MO286" s="114">
        <f>SUM(MO224, -MO225)</f>
        <v>7.4999999999999997E-3</v>
      </c>
      <c r="MP286" s="6">
        <f t="shared" ref="MM286:OX286" si="672">SUM(MP275, -MP282)</f>
        <v>0</v>
      </c>
      <c r="MQ286" s="6">
        <f t="shared" si="672"/>
        <v>0</v>
      </c>
      <c r="MR286" s="6">
        <f t="shared" si="672"/>
        <v>0</v>
      </c>
      <c r="MS286" s="6">
        <f t="shared" si="672"/>
        <v>0</v>
      </c>
      <c r="MT286" s="6">
        <f t="shared" si="672"/>
        <v>0</v>
      </c>
      <c r="MU286" s="6">
        <f t="shared" si="672"/>
        <v>0</v>
      </c>
      <c r="MV286" s="6">
        <f t="shared" si="672"/>
        <v>0</v>
      </c>
      <c r="MW286" s="6">
        <f t="shared" si="672"/>
        <v>0</v>
      </c>
      <c r="MX286" s="6">
        <f t="shared" si="672"/>
        <v>0</v>
      </c>
      <c r="MY286" s="6">
        <f t="shared" si="672"/>
        <v>0</v>
      </c>
      <c r="MZ286" s="6">
        <f t="shared" si="672"/>
        <v>0</v>
      </c>
      <c r="NA286" s="6">
        <f t="shared" si="672"/>
        <v>0</v>
      </c>
      <c r="NB286" s="6">
        <f t="shared" si="672"/>
        <v>0</v>
      </c>
      <c r="NC286" s="6">
        <f t="shared" si="672"/>
        <v>0</v>
      </c>
      <c r="ND286" s="6">
        <f t="shared" si="672"/>
        <v>0</v>
      </c>
      <c r="NE286" s="6">
        <f t="shared" si="672"/>
        <v>0</v>
      </c>
      <c r="NF286" s="6">
        <f t="shared" si="672"/>
        <v>0</v>
      </c>
      <c r="NG286" s="6">
        <f t="shared" si="672"/>
        <v>0</v>
      </c>
      <c r="NH286" s="6">
        <f t="shared" si="672"/>
        <v>0</v>
      </c>
      <c r="NI286" s="6">
        <f t="shared" si="672"/>
        <v>0</v>
      </c>
      <c r="NJ286" s="6">
        <f t="shared" si="672"/>
        <v>0</v>
      </c>
      <c r="NK286" s="6">
        <f t="shared" si="672"/>
        <v>0</v>
      </c>
      <c r="NL286" s="6">
        <f t="shared" si="672"/>
        <v>0</v>
      </c>
      <c r="NM286" s="6">
        <f t="shared" si="672"/>
        <v>0</v>
      </c>
      <c r="NN286" s="6">
        <f t="shared" si="672"/>
        <v>0</v>
      </c>
      <c r="NO286" s="6">
        <f t="shared" si="672"/>
        <v>0</v>
      </c>
      <c r="NP286" s="6">
        <f t="shared" si="672"/>
        <v>0</v>
      </c>
      <c r="NQ286" s="6">
        <f t="shared" si="672"/>
        <v>0</v>
      </c>
      <c r="NR286" s="6">
        <f t="shared" si="672"/>
        <v>0</v>
      </c>
      <c r="NS286" s="6">
        <f t="shared" si="672"/>
        <v>0</v>
      </c>
      <c r="NT286" s="6">
        <f t="shared" si="672"/>
        <v>0</v>
      </c>
      <c r="NU286" s="6">
        <f t="shared" si="672"/>
        <v>0</v>
      </c>
      <c r="NV286" s="6">
        <f t="shared" si="672"/>
        <v>0</v>
      </c>
      <c r="NW286" s="6">
        <f t="shared" si="672"/>
        <v>0</v>
      </c>
      <c r="NX286" s="6">
        <f t="shared" si="672"/>
        <v>0</v>
      </c>
      <c r="NY286" s="6">
        <f t="shared" si="672"/>
        <v>0</v>
      </c>
      <c r="NZ286" s="6">
        <f t="shared" si="672"/>
        <v>0</v>
      </c>
      <c r="OA286" s="6">
        <f t="shared" si="672"/>
        <v>0</v>
      </c>
      <c r="OB286" s="6">
        <f t="shared" si="672"/>
        <v>0</v>
      </c>
      <c r="OC286" s="6">
        <f t="shared" si="672"/>
        <v>0</v>
      </c>
      <c r="OD286" s="6">
        <f t="shared" si="672"/>
        <v>0</v>
      </c>
      <c r="OE286" s="6">
        <f t="shared" si="672"/>
        <v>0</v>
      </c>
      <c r="OF286" s="6">
        <f t="shared" si="672"/>
        <v>0</v>
      </c>
      <c r="OG286" s="6">
        <f t="shared" si="672"/>
        <v>0</v>
      </c>
      <c r="OH286" s="6">
        <f t="shared" si="672"/>
        <v>0</v>
      </c>
      <c r="OI286" s="6">
        <f t="shared" si="672"/>
        <v>0</v>
      </c>
      <c r="OJ286" s="6">
        <f t="shared" si="672"/>
        <v>0</v>
      </c>
      <c r="OK286" s="6">
        <f t="shared" si="672"/>
        <v>0</v>
      </c>
      <c r="OL286" s="6">
        <f t="shared" si="672"/>
        <v>0</v>
      </c>
      <c r="OM286" s="6">
        <f t="shared" si="672"/>
        <v>0</v>
      </c>
      <c r="ON286" s="6">
        <f t="shared" si="672"/>
        <v>0</v>
      </c>
      <c r="OO286" s="6">
        <f t="shared" si="672"/>
        <v>0</v>
      </c>
      <c r="OP286" s="6">
        <f t="shared" si="672"/>
        <v>0</v>
      </c>
      <c r="OQ286" s="6">
        <f t="shared" si="672"/>
        <v>0</v>
      </c>
      <c r="OR286" s="6">
        <f t="shared" si="672"/>
        <v>0</v>
      </c>
      <c r="OS286" s="6">
        <f t="shared" si="672"/>
        <v>0</v>
      </c>
      <c r="OT286" s="6">
        <f t="shared" si="672"/>
        <v>0</v>
      </c>
      <c r="OU286" s="6">
        <f t="shared" si="672"/>
        <v>0</v>
      </c>
      <c r="OV286" s="6">
        <f t="shared" si="672"/>
        <v>0</v>
      </c>
      <c r="OW286" s="6">
        <f t="shared" si="672"/>
        <v>0</v>
      </c>
      <c r="OX286" s="6">
        <f t="shared" si="672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11" t="s">
        <v>55</v>
      </c>
      <c r="MN287" s="111" t="s">
        <v>49</v>
      </c>
      <c r="MO287" s="182" t="s">
        <v>52</v>
      </c>
      <c r="MP287" s="58"/>
      <c r="MQ287" s="58"/>
      <c r="MR287" s="58"/>
      <c r="MS287" s="58"/>
      <c r="MT287" s="58"/>
      <c r="MU287" s="58"/>
      <c r="MV287" s="58"/>
      <c r="MW287" s="58"/>
      <c r="MX287" s="58"/>
      <c r="MY287" s="58"/>
      <c r="MZ287" s="58"/>
      <c r="NA287" s="58"/>
      <c r="NB287" s="58"/>
      <c r="NC287" s="58"/>
      <c r="ND287" s="58"/>
      <c r="NE287" s="58"/>
      <c r="NF287" s="58"/>
      <c r="NG287" s="58"/>
      <c r="NH287" s="58"/>
      <c r="NI287" s="58"/>
      <c r="NJ287" s="58"/>
      <c r="NK287" s="58"/>
      <c r="NL287" s="58"/>
      <c r="NM287" s="58"/>
      <c r="NN287" s="58"/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12">
        <f>SUM(MM224, -MM225)</f>
        <v>1.4E-3</v>
      </c>
      <c r="MN288" s="114">
        <f>SUM(MN224, -MN225)</f>
        <v>2.6999999999999997E-3</v>
      </c>
      <c r="MO288" s="109">
        <f>SUM(MO226, -MO227)</f>
        <v>6.6999999999999976E-3</v>
      </c>
      <c r="MP288" s="6">
        <f>SUM(MP275, -MP281,)</f>
        <v>0</v>
      </c>
      <c r="MQ288" s="6">
        <f>SUM(MQ276, -MQ282)</f>
        <v>0</v>
      </c>
      <c r="MR288" s="6">
        <f>SUM(MR275, -MR281)</f>
        <v>0</v>
      </c>
      <c r="MS288" s="6">
        <f>SUM(MS275, -MS281,)</f>
        <v>0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62" t="s">
        <v>64</v>
      </c>
      <c r="MN289" s="182" t="s">
        <v>52</v>
      </c>
      <c r="MO289" s="116" t="s">
        <v>47</v>
      </c>
      <c r="MP289" s="58"/>
      <c r="MQ289" s="58"/>
      <c r="MR289" s="58"/>
      <c r="MS289" s="58"/>
      <c r="MT289" s="58"/>
      <c r="MU289" s="58"/>
      <c r="MV289" s="58"/>
      <c r="MW289" s="58"/>
      <c r="MX289" s="58"/>
      <c r="MY289" s="58"/>
      <c r="MZ289" s="58"/>
      <c r="NA289" s="58"/>
      <c r="NB289" s="58"/>
      <c r="NC289" s="58"/>
      <c r="ND289" s="58"/>
      <c r="NE289" s="58"/>
      <c r="NF289" s="58"/>
      <c r="NG289" s="58"/>
      <c r="NH289" s="58"/>
      <c r="NI289" s="58"/>
      <c r="NJ289" s="58"/>
      <c r="NK289" s="58"/>
      <c r="NL289" s="58"/>
      <c r="NM289" s="58"/>
      <c r="NN289" s="58"/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673">SUM(KO224, -KO225)</f>
        <v>5.6000000000000008E-3</v>
      </c>
      <c r="KP290" s="142">
        <f t="shared" si="673"/>
        <v>0.01</v>
      </c>
      <c r="KQ290" s="112">
        <f t="shared" si="673"/>
        <v>6.9999999999999988E-4</v>
      </c>
      <c r="KR290" s="172">
        <f t="shared" si="673"/>
        <v>5.5999999999999991E-3</v>
      </c>
      <c r="KS290" s="142">
        <f t="shared" si="673"/>
        <v>4.4000000000000003E-3</v>
      </c>
      <c r="KT290" s="112">
        <f t="shared" si="673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674">SUM(LC227, -LC228)</f>
        <v>2.9999999999999472E-4</v>
      </c>
      <c r="LD290" s="172">
        <f t="shared" si="674"/>
        <v>9.8000000000000032E-3</v>
      </c>
      <c r="LE290" s="142">
        <f t="shared" si="674"/>
        <v>4.7999999999999987E-3</v>
      </c>
      <c r="LF290" s="112">
        <f t="shared" si="674"/>
        <v>3.0999999999999917E-3</v>
      </c>
      <c r="LG290" s="172">
        <f t="shared" si="674"/>
        <v>4.3999999999999873E-3</v>
      </c>
      <c r="LH290" s="142">
        <f t="shared" si="674"/>
        <v>3.0000000000000859E-4</v>
      </c>
      <c r="LI290" s="112">
        <f t="shared" si="674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14">
        <f>SUM(MM222, -MM223)</f>
        <v>1.9999999999999966E-4</v>
      </c>
      <c r="MN290" s="109">
        <f>SUM(MN227, -MN228)</f>
        <v>6.9999999999999923E-4</v>
      </c>
      <c r="MO290" s="112">
        <f>SUM(MO223, -MO224)</f>
        <v>3.4000000000000002E-3</v>
      </c>
      <c r="MP290" s="6">
        <f>SUM(MP276, -MP282)</f>
        <v>0</v>
      </c>
      <c r="MQ290" s="6">
        <f>SUM(MQ275, -MQ281)</f>
        <v>0</v>
      </c>
      <c r="MR290" s="6">
        <f>SUM(MR276, -MR282)</f>
        <v>0</v>
      </c>
      <c r="MS290" s="6">
        <f>SUM(MS276, -MS282)</f>
        <v>0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4:419" x14ac:dyDescent="0.25">
      <c r="CF292" t="s">
        <v>62</v>
      </c>
      <c r="KT292" t="s">
        <v>62</v>
      </c>
    </row>
    <row r="293" spans="24:419" x14ac:dyDescent="0.25">
      <c r="CN293" t="s">
        <v>62</v>
      </c>
      <c r="LU293" t="s">
        <v>62</v>
      </c>
      <c r="MC293" t="s">
        <v>62</v>
      </c>
      <c r="MD293" t="s">
        <v>62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N294" t="s">
        <v>62</v>
      </c>
      <c r="MO294" t="s">
        <v>62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t="s">
        <v>62</v>
      </c>
      <c r="MN295" t="s">
        <v>62</v>
      </c>
      <c r="MO295" t="s">
        <v>62</v>
      </c>
    </row>
    <row r="296" spans="24:419" ht="15.75" thickBot="1" x14ac:dyDescent="0.3">
      <c r="CI296" t="s">
        <v>62</v>
      </c>
      <c r="JT296" s="8" t="s">
        <v>127</v>
      </c>
      <c r="JU296" s="505">
        <f t="shared" ref="JU296:KZ296" si="675">LINEST(JU297:JU298)</f>
        <v>-1.1800000000000005E-2</v>
      </c>
      <c r="JV296" s="505">
        <f t="shared" si="675"/>
        <v>3.700000000000001E-3</v>
      </c>
      <c r="JW296" s="505">
        <f t="shared" si="675"/>
        <v>3.7500000000000006E-2</v>
      </c>
      <c r="JX296" s="505">
        <f t="shared" si="675"/>
        <v>1.8699999999999998E-2</v>
      </c>
      <c r="JY296" s="505">
        <f t="shared" si="675"/>
        <v>1.9299999999999998E-2</v>
      </c>
      <c r="JZ296" s="505">
        <f t="shared" si="675"/>
        <v>4.4600000000000001E-2</v>
      </c>
      <c r="KA296" s="505">
        <f t="shared" si="675"/>
        <v>5.4900000000000018E-2</v>
      </c>
      <c r="KB296" s="505">
        <f t="shared" si="675"/>
        <v>4.8300000000000017E-2</v>
      </c>
      <c r="KC296" s="505">
        <f t="shared" si="675"/>
        <v>4.6100000000000009E-2</v>
      </c>
      <c r="KD296" s="505">
        <f t="shared" si="675"/>
        <v>0.11140000000000004</v>
      </c>
      <c r="KE296" s="505">
        <f t="shared" si="675"/>
        <v>9.9799999999999986E-2</v>
      </c>
      <c r="KF296" s="505">
        <f t="shared" si="675"/>
        <v>8.9099999999999999E-2</v>
      </c>
      <c r="KG296" s="505">
        <f t="shared" si="675"/>
        <v>4.8500000000000029E-2</v>
      </c>
      <c r="KH296" s="505">
        <f t="shared" si="675"/>
        <v>6.4700000000000008E-2</v>
      </c>
      <c r="KI296" s="505">
        <f t="shared" si="675"/>
        <v>0.10620000000000004</v>
      </c>
      <c r="KJ296" s="505">
        <f t="shared" si="675"/>
        <v>0.12830000000000005</v>
      </c>
      <c r="KK296" s="505">
        <f t="shared" si="675"/>
        <v>0.12830000000000005</v>
      </c>
      <c r="KL296" s="505">
        <f t="shared" si="675"/>
        <v>0.14269999999999999</v>
      </c>
      <c r="KM296" s="505">
        <f t="shared" si="675"/>
        <v>0.17369999999999997</v>
      </c>
      <c r="KN296" s="505">
        <f t="shared" si="675"/>
        <v>0.17560000000000003</v>
      </c>
      <c r="KO296" s="505">
        <f t="shared" si="675"/>
        <v>0.16739999999999999</v>
      </c>
      <c r="KP296" s="505">
        <f t="shared" si="675"/>
        <v>0.15839999999999999</v>
      </c>
      <c r="KQ296" s="505">
        <f t="shared" si="675"/>
        <v>0.15940000000000007</v>
      </c>
      <c r="KR296" s="505">
        <f t="shared" si="675"/>
        <v>0.13700000000000001</v>
      </c>
      <c r="KS296" s="505">
        <f t="shared" si="675"/>
        <v>0.17629999999999998</v>
      </c>
      <c r="KT296" s="505">
        <f t="shared" si="675"/>
        <v>0.19410000000000011</v>
      </c>
      <c r="KU296" s="505">
        <f t="shared" si="675"/>
        <v>0.24349999999999999</v>
      </c>
      <c r="KV296" s="505">
        <f t="shared" si="675"/>
        <v>0.2117</v>
      </c>
      <c r="KW296" s="505">
        <f t="shared" si="675"/>
        <v>0.21610000000000001</v>
      </c>
      <c r="KX296" s="505">
        <f t="shared" si="675"/>
        <v>0.22110000000000013</v>
      </c>
      <c r="KY296" s="505">
        <f t="shared" si="675"/>
        <v>0.23050000000000001</v>
      </c>
      <c r="KZ296" s="505">
        <f t="shared" si="675"/>
        <v>0.26900000000000013</v>
      </c>
      <c r="LA296" s="505">
        <f t="shared" ref="LA296:MF296" si="676">LINEST(LA297:LA298)</f>
        <v>0.24310000000000009</v>
      </c>
      <c r="LB296" s="505">
        <f t="shared" si="676"/>
        <v>0.26890000000000008</v>
      </c>
      <c r="LC296" s="505">
        <f t="shared" si="676"/>
        <v>0.24470000000000006</v>
      </c>
      <c r="LD296" s="505">
        <f t="shared" si="676"/>
        <v>0.2651</v>
      </c>
      <c r="LE296" s="505">
        <f t="shared" si="676"/>
        <v>0.29019999999999996</v>
      </c>
      <c r="LF296" s="505">
        <f t="shared" si="676"/>
        <v>0.29970000000000008</v>
      </c>
      <c r="LG296" s="505">
        <f t="shared" ref="LG296:LO296" si="677">LINEST(LG297:LG298)</f>
        <v>0.2787</v>
      </c>
      <c r="LH296" s="505">
        <f t="shared" si="677"/>
        <v>0.20290000000000002</v>
      </c>
      <c r="LI296" s="505">
        <f t="shared" si="677"/>
        <v>0.23370000000000002</v>
      </c>
      <c r="LJ296" s="505">
        <f t="shared" si="677"/>
        <v>0.23290000000000011</v>
      </c>
      <c r="LK296" s="505">
        <f t="shared" si="677"/>
        <v>0.2556000000000001</v>
      </c>
      <c r="LL296" s="505">
        <f t="shared" si="677"/>
        <v>0.2477</v>
      </c>
      <c r="LM296" s="505">
        <f t="shared" si="677"/>
        <v>0.22640000000000007</v>
      </c>
      <c r="LN296" s="505">
        <f t="shared" si="677"/>
        <v>0.23190000000000008</v>
      </c>
      <c r="LO296" s="505">
        <f t="shared" si="677"/>
        <v>0.22830000000000003</v>
      </c>
      <c r="LP296" s="505">
        <f t="shared" si="676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676"/>
        <v>0.27300000000000002</v>
      </c>
      <c r="LT296" s="505">
        <f t="shared" si="676"/>
        <v>0.27979999999999999</v>
      </c>
      <c r="LU296" s="505">
        <f t="shared" si="676"/>
        <v>0.26380000000000003</v>
      </c>
      <c r="LV296" s="505">
        <f t="shared" si="676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676"/>
        <v>0.25370000000000004</v>
      </c>
      <c r="LZ296" s="505">
        <f t="shared" si="676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676"/>
        <v>0.2681</v>
      </c>
      <c r="MD296" s="505">
        <f t="shared" si="676"/>
        <v>0.26080000000000003</v>
      </c>
      <c r="ME296" s="505">
        <f>LINEST(ME297:ME298)</f>
        <v>0.24580000000000005</v>
      </c>
      <c r="MF296" s="505">
        <f>LINEST(MF297:MF298)</f>
        <v>0.21140000000000009</v>
      </c>
      <c r="MG296" s="505">
        <f>LINEST(MG297:MG298)</f>
        <v>0.23190000000000008</v>
      </c>
      <c r="MH296" s="505">
        <f>LINEST(MH297:MH298)</f>
        <v>0.24929999999999999</v>
      </c>
      <c r="MI296" s="505">
        <f>LINEST(MI297:MI298)</f>
        <v>0.29560000000000008</v>
      </c>
      <c r="MJ296" s="505">
        <f>LINEST(MJ297:MJ298)</f>
        <v>0.31120000000000003</v>
      </c>
      <c r="MK296" s="505">
        <f>LINEST(MK297:MK298)</f>
        <v>0.31409999999999999</v>
      </c>
      <c r="ML296" t="s">
        <v>62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s="8"/>
      <c r="MM297" s="104">
        <v>5.3E-3</v>
      </c>
      <c r="MN297" s="30">
        <v>1.6899999999999998E-2</v>
      </c>
      <c r="MO297" s="30">
        <v>8.0999999999999996E-3</v>
      </c>
      <c r="MP297" s="129"/>
      <c r="MQ297" s="30"/>
      <c r="MR297" s="85"/>
      <c r="MS297" s="129"/>
      <c r="MT297" s="30"/>
      <c r="MU297" s="85"/>
      <c r="MV297" s="129"/>
      <c r="MW297" s="30"/>
      <c r="MX297" s="85"/>
      <c r="MY297" s="129"/>
      <c r="MZ297" s="30"/>
      <c r="NA297" s="85"/>
      <c r="NB297" s="129"/>
      <c r="NC297" s="30"/>
      <c r="ND297" s="85"/>
      <c r="NE297" s="129"/>
      <c r="NF297" s="30"/>
      <c r="NG297" s="85"/>
      <c r="NH297" s="129"/>
      <c r="NI297" s="30"/>
      <c r="NJ297" s="85"/>
      <c r="NK297" s="129"/>
      <c r="NL297" s="30"/>
      <c r="NM297" s="85"/>
      <c r="NN297" s="129"/>
      <c r="NO297" s="30"/>
      <c r="NP297" s="85"/>
      <c r="NQ297" s="129"/>
      <c r="NR297" s="30"/>
      <c r="NS297" s="85"/>
      <c r="NT297" s="129"/>
      <c r="NU297" s="30"/>
      <c r="NV297" s="85"/>
      <c r="NW297" s="129"/>
      <c r="NX297" s="30"/>
      <c r="NY297" s="85"/>
      <c r="NZ297" s="129"/>
      <c r="OA297" s="30"/>
      <c r="OB297" s="85"/>
      <c r="OC297" s="129"/>
      <c r="OD297" s="30"/>
      <c r="OE297" s="85"/>
      <c r="OF297" s="129"/>
      <c r="OG297" s="30"/>
      <c r="OH297" s="85"/>
      <c r="OI297" s="129"/>
      <c r="OJ297" s="30"/>
      <c r="OK297" s="85"/>
      <c r="OL297" s="129"/>
      <c r="OM297" s="30"/>
      <c r="ON297" s="85"/>
      <c r="OO297" s="104"/>
      <c r="OP297" s="30"/>
      <c r="OQ297" s="30"/>
      <c r="OR297" s="104"/>
      <c r="OS297" s="30"/>
      <c r="OT297" s="30"/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L298" s="8" t="s">
        <v>116</v>
      </c>
      <c r="MM298" s="99">
        <v>-9.4000000000000004E-3</v>
      </c>
      <c r="MN298" s="47">
        <v>-1.7399999999999999E-2</v>
      </c>
      <c r="MO298" s="47">
        <v>-2.3699999999999999E-2</v>
      </c>
      <c r="MP298" s="124"/>
      <c r="MQ298" s="47"/>
      <c r="MR298" s="79"/>
      <c r="MS298" s="124"/>
      <c r="MT298" s="47"/>
      <c r="MU298" s="79"/>
      <c r="MV298" s="124"/>
      <c r="MW298" s="47"/>
      <c r="MX298" s="79"/>
      <c r="MY298" s="124"/>
      <c r="MZ298" s="47"/>
      <c r="NA298" s="79"/>
      <c r="NB298" s="124"/>
      <c r="NC298" s="47"/>
      <c r="ND298" s="79"/>
      <c r="NE298" s="124"/>
      <c r="NF298" s="47"/>
      <c r="NG298" s="79"/>
      <c r="NH298" s="124"/>
      <c r="NI298" s="47"/>
      <c r="NJ298" s="79"/>
      <c r="NK298" s="124"/>
      <c r="NL298" s="47"/>
      <c r="NM298" s="79"/>
      <c r="NN298" s="124"/>
      <c r="NO298" s="47"/>
      <c r="NP298" s="79"/>
      <c r="NQ298" s="124"/>
      <c r="NR298" s="47"/>
      <c r="NS298" s="79"/>
      <c r="NT298" s="124"/>
      <c r="NU298" s="47"/>
      <c r="NV298" s="79"/>
      <c r="NW298" s="124"/>
      <c r="NX298" s="47"/>
      <c r="NY298" s="79"/>
      <c r="NZ298" s="124"/>
      <c r="OA298" s="47"/>
      <c r="OB298" s="79"/>
      <c r="OC298" s="124"/>
      <c r="OD298" s="47"/>
      <c r="OE298" s="79"/>
      <c r="OF298" s="124"/>
      <c r="OG298" s="47"/>
      <c r="OH298" s="79"/>
      <c r="OI298" s="124"/>
      <c r="OJ298" s="47"/>
      <c r="OK298" s="79"/>
      <c r="OL298" s="124"/>
      <c r="OM298" s="47"/>
      <c r="ON298" s="79"/>
      <c r="OO298" s="99"/>
      <c r="OP298" s="47"/>
      <c r="OQ298" s="47"/>
      <c r="OR298" s="99"/>
      <c r="OS298" s="47"/>
      <c r="OT298" s="47"/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245"/>
      <c r="MN299" s="67">
        <v>43619</v>
      </c>
      <c r="MO299" s="295"/>
      <c r="MP299" s="245"/>
      <c r="MQ299" s="67">
        <v>43620</v>
      </c>
      <c r="MR299" s="290"/>
      <c r="MS299" s="245"/>
      <c r="MT299" s="67">
        <v>43621</v>
      </c>
      <c r="MU299" s="247"/>
      <c r="MV299" s="245"/>
      <c r="MW299" s="67">
        <v>43622</v>
      </c>
      <c r="MX299" s="295"/>
      <c r="MY299" s="245"/>
      <c r="MZ299" s="67">
        <v>43623</v>
      </c>
      <c r="NA299" s="349" t="s">
        <v>77</v>
      </c>
      <c r="NB299" s="248"/>
      <c r="NC299" s="70">
        <v>43626</v>
      </c>
      <c r="ND299" s="249"/>
      <c r="NE299" s="248"/>
      <c r="NF299" s="70">
        <v>43627</v>
      </c>
      <c r="NG299" s="249"/>
      <c r="NH299" s="248"/>
      <c r="NI299" s="70">
        <v>43628</v>
      </c>
      <c r="NJ299" s="249"/>
      <c r="NK299" s="271"/>
      <c r="NL299" s="70">
        <v>43629</v>
      </c>
      <c r="NM299" s="71"/>
      <c r="NN299" s="69"/>
      <c r="NO299" s="70">
        <v>43630</v>
      </c>
      <c r="NP299" s="71"/>
      <c r="NQ299" s="72"/>
      <c r="NR299" s="73">
        <v>43633</v>
      </c>
      <c r="NS299" s="74"/>
      <c r="NT299" s="72"/>
      <c r="NU299" s="73">
        <v>43634</v>
      </c>
      <c r="NV299" s="74"/>
      <c r="NW299" s="72"/>
      <c r="NX299" s="73">
        <v>43635</v>
      </c>
      <c r="NY299" s="74"/>
      <c r="NZ299" s="72"/>
      <c r="OA299" s="73">
        <v>43636</v>
      </c>
      <c r="OB299" s="74"/>
      <c r="OC299" s="72"/>
      <c r="OD299" s="73">
        <v>43637</v>
      </c>
      <c r="OE299" s="74"/>
      <c r="OF299" s="62"/>
      <c r="OG299" s="63">
        <v>43640</v>
      </c>
      <c r="OH299" s="64"/>
      <c r="OI299" s="62"/>
      <c r="OJ299" s="63">
        <v>43641</v>
      </c>
      <c r="OK299" s="64"/>
      <c r="OL299" s="62"/>
      <c r="OM299" s="63">
        <v>43642</v>
      </c>
      <c r="ON299" s="64"/>
      <c r="OO299" s="62"/>
      <c r="OP299" s="63">
        <v>43643</v>
      </c>
      <c r="OQ299" s="64"/>
      <c r="OR299" s="62"/>
      <c r="OS299" s="63">
        <v>43644</v>
      </c>
      <c r="OT299" s="64"/>
    </row>
    <row r="300" spans="24:419" x14ac:dyDescent="0.25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N300" t="s">
        <v>62</v>
      </c>
    </row>
    <row r="301" spans="24:419" x14ac:dyDescent="0.25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U302" t="s">
        <v>62</v>
      </c>
      <c r="MZ302" t="s">
        <v>62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U303" t="s">
        <v>62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</row>
    <row r="305" spans="83:370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</row>
    <row r="306" spans="83:370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</row>
    <row r="307" spans="83:370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</row>
    <row r="308" spans="83:370" x14ac:dyDescent="0.25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</row>
    <row r="309" spans="83:370" x14ac:dyDescent="0.25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</row>
    <row r="310" spans="83:370" x14ac:dyDescent="0.25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</row>
    <row r="311" spans="83:370" x14ac:dyDescent="0.25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</row>
    <row r="312" spans="83:370" x14ac:dyDescent="0.25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</row>
    <row r="313" spans="83:370" x14ac:dyDescent="0.25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</row>
    <row r="314" spans="83:370" x14ac:dyDescent="0.25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V314" t="s">
        <v>62</v>
      </c>
    </row>
    <row r="315" spans="83:370" x14ac:dyDescent="0.25">
      <c r="KZ315" t="s">
        <v>62</v>
      </c>
    </row>
    <row r="316" spans="83:370" ht="15.75" thickBot="1" x14ac:dyDescent="0.3">
      <c r="CS316" t="s">
        <v>62</v>
      </c>
      <c r="CT316" t="s">
        <v>62</v>
      </c>
      <c r="CV316" t="s">
        <v>62</v>
      </c>
      <c r="MB316" t="s">
        <v>62</v>
      </c>
    </row>
    <row r="317" spans="83:370" ht="15.75" thickBot="1" x14ac:dyDescent="0.3">
      <c r="CR317" t="s">
        <v>62</v>
      </c>
      <c r="KX317" t="s">
        <v>62</v>
      </c>
      <c r="MM317" s="8" t="s">
        <v>122</v>
      </c>
      <c r="MN317" s="8" t="s">
        <v>91</v>
      </c>
      <c r="MR317" t="s">
        <v>62</v>
      </c>
      <c r="MS317" t="s">
        <v>62</v>
      </c>
      <c r="NA317" t="s">
        <v>62</v>
      </c>
      <c r="NE317" t="s">
        <v>62</v>
      </c>
    </row>
    <row r="318" spans="83:370" ht="15.75" thickBot="1" x14ac:dyDescent="0.3">
      <c r="MD318" t="s">
        <v>62</v>
      </c>
      <c r="ME318" t="s">
        <v>62</v>
      </c>
      <c r="MM318" s="342">
        <v>43619</v>
      </c>
      <c r="MN318" s="342">
        <v>43620</v>
      </c>
      <c r="MO318" s="342">
        <v>43621</v>
      </c>
      <c r="MP318" s="342">
        <v>43622</v>
      </c>
      <c r="MQ318" s="345" t="s">
        <v>100</v>
      </c>
      <c r="MR318" s="342">
        <v>43626</v>
      </c>
      <c r="MS318" s="342">
        <v>43627</v>
      </c>
      <c r="MT318" s="342">
        <v>43628</v>
      </c>
      <c r="MU318" s="342">
        <v>43629</v>
      </c>
      <c r="MV318" s="342">
        <v>43630</v>
      </c>
      <c r="MW318" s="342">
        <v>43633</v>
      </c>
      <c r="MX318" s="342">
        <v>43634</v>
      </c>
      <c r="MY318" s="342">
        <v>43635</v>
      </c>
      <c r="MZ318" s="342">
        <v>43636</v>
      </c>
      <c r="NA318" s="342">
        <v>43637</v>
      </c>
      <c r="NB318" s="342">
        <v>43640</v>
      </c>
      <c r="NC318" s="342">
        <v>43641</v>
      </c>
      <c r="ND318" s="342">
        <v>43642</v>
      </c>
      <c r="NE318" s="342">
        <v>43643</v>
      </c>
      <c r="NF318" s="342">
        <v>43644</v>
      </c>
    </row>
    <row r="319" spans="83:370" ht="15.75" thickBot="1" x14ac:dyDescent="0.3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</row>
    <row r="320" spans="83:370" ht="15.75" thickBot="1" x14ac:dyDescent="0.3">
      <c r="CS320" t="s">
        <v>62</v>
      </c>
      <c r="KY320" t="s">
        <v>62</v>
      </c>
      <c r="MB320" t="s">
        <v>62</v>
      </c>
      <c r="MM320" s="47"/>
      <c r="MN320" s="47"/>
      <c r="MO320" s="47"/>
      <c r="MP320" s="47"/>
      <c r="MQ320" s="47"/>
      <c r="MR320" s="47"/>
      <c r="MS320" s="47"/>
      <c r="MT320" s="47"/>
      <c r="MU320" s="47"/>
      <c r="MV320" s="47"/>
      <c r="MW320" s="47"/>
      <c r="MX320" s="47"/>
      <c r="MY320" s="47"/>
      <c r="MZ320" s="47"/>
      <c r="NA320" s="47"/>
      <c r="NB320" s="47"/>
      <c r="NC320" s="47"/>
      <c r="ND320" s="47"/>
      <c r="NE320" s="47"/>
      <c r="NF320" s="47"/>
    </row>
    <row r="321" spans="19:370" ht="15.75" thickBot="1" x14ac:dyDescent="0.3">
      <c r="JS321" t="s">
        <v>62</v>
      </c>
      <c r="JT321" t="s">
        <v>62</v>
      </c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</row>
    <row r="322" spans="19:370" x14ac:dyDescent="0.25">
      <c r="CT322" t="s">
        <v>62</v>
      </c>
      <c r="JS322" t="s">
        <v>62</v>
      </c>
      <c r="MQ322" t="s">
        <v>62</v>
      </c>
    </row>
    <row r="323" spans="19:370" x14ac:dyDescent="0.25">
      <c r="JS323" t="s">
        <v>62</v>
      </c>
      <c r="MM323" t="s">
        <v>62</v>
      </c>
    </row>
    <row r="324" spans="19:370" x14ac:dyDescent="0.25">
      <c r="NF324" t="s">
        <v>62</v>
      </c>
    </row>
    <row r="327" spans="19:370" ht="15.75" thickBot="1" x14ac:dyDescent="0.3"/>
    <row r="328" spans="19:370" ht="15.75" thickBot="1" x14ac:dyDescent="0.3">
      <c r="S328" t="s">
        <v>62</v>
      </c>
      <c r="KK328" s="513" t="s">
        <v>153</v>
      </c>
      <c r="KL328" s="514"/>
      <c r="KM328" s="514"/>
      <c r="KN328" s="514"/>
      <c r="KO328" s="514"/>
      <c r="KP328" s="514"/>
      <c r="KQ328" s="514"/>
      <c r="KR328" s="515"/>
      <c r="KT328" t="s">
        <v>62</v>
      </c>
    </row>
    <row r="329" spans="19:370" ht="15.75" thickBot="1" x14ac:dyDescent="0.3">
      <c r="CE329" t="s">
        <v>62</v>
      </c>
      <c r="KK329" s="513" t="s">
        <v>154</v>
      </c>
      <c r="KL329" s="514"/>
      <c r="KM329" s="514"/>
      <c r="KN329" s="514"/>
      <c r="KO329" s="514"/>
      <c r="KP329" s="514"/>
      <c r="KQ329" s="514"/>
      <c r="KR329" s="515"/>
      <c r="ME329" t="s">
        <v>62</v>
      </c>
    </row>
    <row r="330" spans="19:370" ht="15.75" thickBot="1" x14ac:dyDescent="0.3">
      <c r="CE330" t="s">
        <v>62</v>
      </c>
      <c r="CF330" t="s">
        <v>62</v>
      </c>
      <c r="CG330" t="s">
        <v>62</v>
      </c>
      <c r="KK330" s="513" t="s">
        <v>151</v>
      </c>
      <c r="KL330" s="514"/>
      <c r="KM330" s="514"/>
      <c r="KN330" s="514"/>
      <c r="KO330" s="514"/>
      <c r="KP330" s="514"/>
      <c r="KQ330" s="514"/>
      <c r="KR330" s="515"/>
    </row>
    <row r="331" spans="19:370" ht="15.75" thickBot="1" x14ac:dyDescent="0.3">
      <c r="KK331" s="513" t="s">
        <v>148</v>
      </c>
      <c r="KL331" s="514"/>
      <c r="KM331" s="514"/>
      <c r="KN331" s="514"/>
      <c r="KO331" s="514"/>
      <c r="KP331" s="514"/>
      <c r="KQ331" s="514"/>
      <c r="KR331" s="515"/>
    </row>
    <row r="332" spans="19:370" ht="15.75" thickBot="1" x14ac:dyDescent="0.3">
      <c r="CS332" t="s">
        <v>62</v>
      </c>
      <c r="KK332" s="513" t="s">
        <v>149</v>
      </c>
      <c r="KL332" s="514"/>
      <c r="KM332" s="514"/>
      <c r="KN332" s="514"/>
      <c r="KO332" s="514"/>
      <c r="KP332" s="514"/>
      <c r="KQ332" s="514"/>
      <c r="KR332" s="515"/>
    </row>
    <row r="333" spans="19:370" ht="15.75" thickBot="1" x14ac:dyDescent="0.3">
      <c r="CD333" t="s">
        <v>62</v>
      </c>
      <c r="CP333" t="s">
        <v>62</v>
      </c>
      <c r="KK333" s="513" t="s">
        <v>150</v>
      </c>
      <c r="KL333" s="514"/>
      <c r="KM333" s="514"/>
      <c r="KN333" s="514"/>
      <c r="KO333" s="514"/>
      <c r="KP333" s="514"/>
      <c r="KQ333" s="514"/>
      <c r="KR333" s="515"/>
    </row>
    <row r="334" spans="19:370" x14ac:dyDescent="0.25">
      <c r="CP334" t="s">
        <v>62</v>
      </c>
    </row>
    <row r="335" spans="19:370" x14ac:dyDescent="0.25">
      <c r="CQ335" t="s">
        <v>62</v>
      </c>
      <c r="JZ335" t="s">
        <v>62</v>
      </c>
    </row>
    <row r="336" spans="19:370" ht="15.75" thickBot="1" x14ac:dyDescent="0.3">
      <c r="CQ336" t="s">
        <v>62</v>
      </c>
    </row>
    <row r="337" spans="1:354" ht="15.75" thickBot="1" x14ac:dyDescent="0.3">
      <c r="CE337" t="s">
        <v>62</v>
      </c>
      <c r="JY337" t="s">
        <v>62</v>
      </c>
      <c r="LM337" s="513" t="s">
        <v>153</v>
      </c>
      <c r="LN337" s="514"/>
      <c r="LO337" s="514"/>
      <c r="LP337" s="514"/>
      <c r="LQ337" s="514"/>
      <c r="LR337" s="514"/>
      <c r="LS337" s="514"/>
      <c r="LT337" s="515"/>
    </row>
    <row r="338" spans="1:354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13" t="s">
        <v>154</v>
      </c>
      <c r="LN338" s="514"/>
      <c r="LO338" s="514"/>
      <c r="LP338" s="514"/>
      <c r="LQ338" s="514"/>
      <c r="LR338" s="514"/>
      <c r="LS338" s="514"/>
      <c r="LT338" s="515"/>
      <c r="ME338" t="s">
        <v>62</v>
      </c>
    </row>
    <row r="339" spans="1:354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13" t="s">
        <v>151</v>
      </c>
      <c r="LN339" s="514"/>
      <c r="LO339" s="514"/>
      <c r="LP339" s="514"/>
      <c r="LQ339" s="514"/>
      <c r="LR339" s="514"/>
      <c r="LS339" s="514"/>
      <c r="LT339" s="515"/>
    </row>
    <row r="340" spans="1:354" ht="15.75" thickBot="1" x14ac:dyDescent="0.3">
      <c r="LM340" s="513" t="s">
        <v>152</v>
      </c>
      <c r="LN340" s="514"/>
      <c r="LO340" s="514"/>
      <c r="LP340" s="514"/>
      <c r="LQ340" s="514"/>
      <c r="LR340" s="514"/>
      <c r="LS340" s="514"/>
      <c r="LT340" s="515"/>
    </row>
    <row r="341" spans="1:354" ht="15.75" thickBot="1" x14ac:dyDescent="0.3">
      <c r="CR341" t="s">
        <v>62</v>
      </c>
      <c r="JZ341" t="s">
        <v>62</v>
      </c>
      <c r="LM341" s="513" t="s">
        <v>149</v>
      </c>
      <c r="LN341" s="514"/>
      <c r="LO341" s="514"/>
      <c r="LP341" s="514"/>
      <c r="LQ341" s="514"/>
      <c r="LR341" s="514"/>
      <c r="LS341" s="514"/>
      <c r="LT341" s="515"/>
    </row>
    <row r="342" spans="1:354" ht="15.75" thickBot="1" x14ac:dyDescent="0.3">
      <c r="LM342" s="513"/>
      <c r="LN342" s="514"/>
      <c r="LO342" s="514"/>
      <c r="LP342" s="514"/>
      <c r="LQ342" s="514"/>
      <c r="LR342" s="514"/>
      <c r="LS342" s="514"/>
      <c r="LT342" s="515"/>
    </row>
    <row r="343" spans="1:354" x14ac:dyDescent="0.25">
      <c r="JY343" t="s">
        <v>62</v>
      </c>
    </row>
    <row r="344" spans="1:354" ht="15.75" thickBot="1" x14ac:dyDescent="0.3">
      <c r="A344" t="s">
        <v>62</v>
      </c>
      <c r="JU344" t="s">
        <v>62</v>
      </c>
      <c r="MM344" t="s">
        <v>62</v>
      </c>
    </row>
    <row r="345" spans="1:354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</row>
    <row r="346" spans="1:354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</row>
    <row r="347" spans="1:354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</row>
    <row r="348" spans="1:354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</row>
    <row r="349" spans="1:354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</row>
    <row r="350" spans="1:354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</row>
    <row r="351" spans="1:354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</row>
    <row r="352" spans="1:354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128</v>
      </c>
      <c r="MM353" s="103">
        <v>-7.0000000000000001E-3</v>
      </c>
      <c r="MN353" s="16">
        <v>-2.0999999999999999E-3</v>
      </c>
      <c r="MO353" s="16">
        <v>1.15E-2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</row>
    <row r="361" spans="62:410" x14ac:dyDescent="0.25">
      <c r="BQ361" t="s">
        <v>62</v>
      </c>
      <c r="LX361" t="s">
        <v>62</v>
      </c>
      <c r="MB361" t="s">
        <v>62</v>
      </c>
    </row>
    <row r="362" spans="62:410" x14ac:dyDescent="0.25">
      <c r="MA362" t="s">
        <v>62</v>
      </c>
      <c r="MK362" t="s">
        <v>62</v>
      </c>
    </row>
    <row r="363" spans="62:410" x14ac:dyDescent="0.25">
      <c r="BS363" t="s">
        <v>62</v>
      </c>
      <c r="LX363" t="s">
        <v>62</v>
      </c>
    </row>
    <row r="364" spans="62:410" x14ac:dyDescent="0.25">
      <c r="CK364" t="s">
        <v>62</v>
      </c>
      <c r="MU364" t="s">
        <v>62</v>
      </c>
    </row>
    <row r="366" spans="62:410" x14ac:dyDescent="0.25">
      <c r="BW366" t="s">
        <v>62</v>
      </c>
    </row>
    <row r="368" spans="62:410" x14ac:dyDescent="0.25">
      <c r="MB368" t="s">
        <v>62</v>
      </c>
      <c r="MC368" t="s">
        <v>62</v>
      </c>
    </row>
    <row r="369" spans="1:342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42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42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42" x14ac:dyDescent="0.25">
      <c r="AG372" t="s">
        <v>62</v>
      </c>
      <c r="AQ372" t="s">
        <v>62</v>
      </c>
      <c r="MD372" t="s">
        <v>62</v>
      </c>
    </row>
    <row r="373" spans="1:342" x14ac:dyDescent="0.25">
      <c r="S373" t="s">
        <v>62</v>
      </c>
      <c r="MA373" t="s">
        <v>62</v>
      </c>
    </row>
    <row r="374" spans="1:342" x14ac:dyDescent="0.25">
      <c r="AV374" t="s">
        <v>62</v>
      </c>
      <c r="BQ374" t="s">
        <v>62</v>
      </c>
      <c r="LW374" t="s">
        <v>62</v>
      </c>
    </row>
    <row r="375" spans="1:342" x14ac:dyDescent="0.25">
      <c r="K375" t="s">
        <v>62</v>
      </c>
    </row>
    <row r="376" spans="1:342" x14ac:dyDescent="0.25">
      <c r="C376" t="s">
        <v>62</v>
      </c>
      <c r="J376" t="s">
        <v>62</v>
      </c>
      <c r="BX376" t="s">
        <v>62</v>
      </c>
    </row>
    <row r="377" spans="1:342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42" x14ac:dyDescent="0.25">
      <c r="D378" t="s">
        <v>62</v>
      </c>
      <c r="E378" t="s">
        <v>62</v>
      </c>
    </row>
    <row r="379" spans="1:342" x14ac:dyDescent="0.25">
      <c r="C379" t="s">
        <v>62</v>
      </c>
      <c r="F379" t="s">
        <v>62</v>
      </c>
      <c r="BX379" t="s">
        <v>62</v>
      </c>
    </row>
    <row r="382" spans="1:342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6" spans="16:382" ht="15.75" thickBot="1" x14ac:dyDescent="0.3"/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N407" t="s">
        <v>62</v>
      </c>
      <c r="MT407" t="s">
        <v>62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9" spans="11:382" x14ac:dyDescent="0.25">
      <c r="AB419" t="s">
        <v>62</v>
      </c>
    </row>
    <row r="421" spans="11:382" x14ac:dyDescent="0.25">
      <c r="NR421" t="s">
        <v>62</v>
      </c>
    </row>
    <row r="422" spans="11:382" x14ac:dyDescent="0.25"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9" spans="3:381" x14ac:dyDescent="0.25">
      <c r="NO439" t="s">
        <v>62</v>
      </c>
      <c r="NQ439" t="s">
        <v>62</v>
      </c>
    </row>
    <row r="448" spans="3:381" x14ac:dyDescent="0.25">
      <c r="G448" t="s">
        <v>62</v>
      </c>
    </row>
    <row r="449" spans="383:383" x14ac:dyDescent="0.25">
      <c r="NS449" t="s">
        <v>62</v>
      </c>
    </row>
    <row r="469" spans="3:369" ht="15.75" thickBot="1" x14ac:dyDescent="0.3">
      <c r="LZ469" t="s">
        <v>62</v>
      </c>
      <c r="MA469" t="s">
        <v>62</v>
      </c>
      <c r="MH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H470" t="s">
        <v>62</v>
      </c>
      <c r="MI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V471" t="s">
        <v>62</v>
      </c>
      <c r="JW471" t="s">
        <v>62</v>
      </c>
      <c r="JX471" s="54" t="s">
        <v>86</v>
      </c>
      <c r="JY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P471" t="s">
        <v>62</v>
      </c>
      <c r="KR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L471" t="s">
        <v>62</v>
      </c>
      <c r="LM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E471" t="s">
        <v>62</v>
      </c>
      <c r="MJ471" t="s">
        <v>62</v>
      </c>
      <c r="MK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W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R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L472" t="s">
        <v>62</v>
      </c>
      <c r="LO472" s="54" t="s">
        <v>90</v>
      </c>
      <c r="LP472" t="s">
        <v>62</v>
      </c>
      <c r="LR472" t="s">
        <v>62</v>
      </c>
      <c r="LW472" t="s">
        <v>62</v>
      </c>
      <c r="LZ472" t="s">
        <v>62</v>
      </c>
      <c r="ME472" t="s">
        <v>62</v>
      </c>
      <c r="MK472" t="s">
        <v>62</v>
      </c>
      <c r="ML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4.8300000000000003E-2</v>
      </c>
      <c r="LX475" s="40">
        <v>6.1199999999999997E-2</v>
      </c>
      <c r="LY475" s="40">
        <v>8.1299999999999997E-2</v>
      </c>
      <c r="LZ475" s="7">
        <v>9.0499999999999997E-2</v>
      </c>
      <c r="MA475" s="7">
        <v>0.1071</v>
      </c>
      <c r="MB475" s="40">
        <v>0.1037</v>
      </c>
      <c r="MC475" s="40">
        <v>0.1318</v>
      </c>
      <c r="MD475" s="40">
        <v>0.1216</v>
      </c>
      <c r="ME475" s="7">
        <v>9.0399999999999994E-2</v>
      </c>
      <c r="MF475" s="40">
        <v>7.6700000000000004E-2</v>
      </c>
      <c r="MG475" s="40">
        <v>8.6099999999999996E-2</v>
      </c>
      <c r="MH475" s="7">
        <v>8.8900000000000007E-2</v>
      </c>
      <c r="MI475" s="7">
        <v>0.1026</v>
      </c>
      <c r="MJ475" s="7">
        <v>0.10349999999999999</v>
      </c>
      <c r="MK475" s="7">
        <v>7.4499999999999997E-2</v>
      </c>
      <c r="ML475" s="16">
        <v>5.5399999999999998E-2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5.8700000000000002E-2</v>
      </c>
      <c r="LY476" s="7">
        <v>6.7299999999999999E-2</v>
      </c>
      <c r="LZ476" s="40">
        <v>8.7099999999999997E-2</v>
      </c>
      <c r="MA476" s="40">
        <v>9.8100000000000007E-2</v>
      </c>
      <c r="MB476" s="7">
        <v>9.2399999999999996E-2</v>
      </c>
      <c r="MC476" s="7">
        <v>0.10580000000000001</v>
      </c>
      <c r="MD476" s="7">
        <v>0.11020000000000001</v>
      </c>
      <c r="ME476" s="40">
        <v>7.9100000000000004E-2</v>
      </c>
      <c r="MF476" s="7">
        <v>6.7500000000000004E-2</v>
      </c>
      <c r="MG476" s="7">
        <v>7.8399999999999997E-2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4.19E-2</v>
      </c>
      <c r="LO477" s="7">
        <v>5.5899999999999998E-2</v>
      </c>
      <c r="LP477" s="7">
        <v>6.6199999999999995E-2</v>
      </c>
      <c r="LQ477" s="7">
        <v>3.4700000000000002E-2</v>
      </c>
      <c r="LR477" s="7">
        <v>5.0099999999999999E-2</v>
      </c>
      <c r="LS477" s="7">
        <v>4.9299999999999997E-2</v>
      </c>
      <c r="LT477" s="7">
        <v>6.1899999999999997E-2</v>
      </c>
      <c r="LU477" s="7">
        <v>5.0700000000000002E-2</v>
      </c>
      <c r="LV477" s="7">
        <v>3.85E-2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LA482" t="s">
        <v>62</v>
      </c>
      <c r="LD482" t="s">
        <v>62</v>
      </c>
      <c r="LO482" s="54" t="s">
        <v>114</v>
      </c>
      <c r="LP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N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8.0000000000000002E-3</v>
      </c>
      <c r="MA487" s="40">
        <v>1.9E-2</v>
      </c>
      <c r="MB487" s="40">
        <v>2.46E-2</v>
      </c>
      <c r="MC487" s="40">
        <v>5.2699999999999997E-2</v>
      </c>
      <c r="MD487" s="40">
        <v>4.2500000000000003E-2</v>
      </c>
      <c r="ME487" s="86">
        <v>1.6199999999999999E-2</v>
      </c>
      <c r="MF487" s="86">
        <v>5.8999999999999999E-3</v>
      </c>
      <c r="MG487" s="40">
        <v>7.0000000000000001E-3</v>
      </c>
      <c r="MH487" s="40">
        <v>-1.32E-2</v>
      </c>
      <c r="MI487" s="86">
        <v>-9.1000000000000004E-3</v>
      </c>
      <c r="MJ487" s="40">
        <v>-2E-3</v>
      </c>
      <c r="MK487" s="86">
        <v>1.5699999999999999E-2</v>
      </c>
      <c r="ML487" s="86">
        <v>3.9600000000000003E-2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-1.43E-2</v>
      </c>
      <c r="LD488" s="40">
        <v>2.3E-3</v>
      </c>
      <c r="LE488" s="40">
        <v>1.49E-2</v>
      </c>
      <c r="LF488" s="40">
        <v>1.49E-2</v>
      </c>
      <c r="LG488" s="40">
        <v>4.8999999999999998E-3</v>
      </c>
      <c r="LH488" s="40">
        <v>3.2399999999999998E-2</v>
      </c>
      <c r="LI488" s="40">
        <v>7.6E-3</v>
      </c>
      <c r="LJ488" s="40">
        <v>6.7999999999999996E-3</v>
      </c>
      <c r="LK488" s="30">
        <v>1.72E-2</v>
      </c>
      <c r="LL488" s="47">
        <v>6.4999999999999997E-3</v>
      </c>
      <c r="LM488" s="40">
        <v>-8.9999999999999993E-3</v>
      </c>
      <c r="LN488" s="40">
        <v>1.0500000000000001E-2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-1.0699999999999999E-2</v>
      </c>
      <c r="LS488" s="30">
        <v>-5.9999999999999995E-4</v>
      </c>
      <c r="LT488" s="30">
        <v>-1.4500000000000001E-2</v>
      </c>
      <c r="LU488" s="40">
        <v>-2.5499999999999998E-2</v>
      </c>
      <c r="LV488" s="40">
        <v>-6.1999999999999998E-3</v>
      </c>
      <c r="LW488" s="40">
        <v>-3.3500000000000002E-2</v>
      </c>
      <c r="LX488" s="40">
        <v>-1.7899999999999999E-2</v>
      </c>
      <c r="LY488" s="40">
        <v>2.2000000000000001E-3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0</v>
      </c>
      <c r="MF488" s="40">
        <v>-2.3999999999999998E-3</v>
      </c>
      <c r="MG488" s="86">
        <v>5.9999999999999995E-4</v>
      </c>
      <c r="MH488" s="86">
        <v>-1.9099999999999999E-2</v>
      </c>
      <c r="MI488" s="40">
        <v>-1.2699999999999999E-2</v>
      </c>
      <c r="MJ488" s="86">
        <v>-7.1000000000000004E-3</v>
      </c>
      <c r="MK488" s="40">
        <v>-4.3700000000000003E-2</v>
      </c>
      <c r="ML488" s="40">
        <v>-4.3099999999999999E-2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2E-3</v>
      </c>
      <c r="LL489" s="40">
        <v>1E-4</v>
      </c>
      <c r="LM489" s="47">
        <v>-1.0500000000000001E-2</v>
      </c>
      <c r="LN489" s="47">
        <v>-1.47E-2</v>
      </c>
      <c r="LO489" s="40">
        <v>-1.8E-3</v>
      </c>
      <c r="LP489" s="40">
        <v>-8.2000000000000007E-3</v>
      </c>
      <c r="LQ489" s="40">
        <v>-1.15E-2</v>
      </c>
      <c r="LR489" s="30">
        <v>-2.12E-2</v>
      </c>
      <c r="LS489" s="40">
        <v>-2.5999999999999999E-2</v>
      </c>
      <c r="LT489" s="40">
        <v>-1.72E-2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</row>
    <row r="502" spans="20:369" ht="15.75" thickBot="1" x14ac:dyDescent="0.3">
      <c r="MD502" t="s">
        <v>62</v>
      </c>
      <c r="ML502" t="s">
        <v>62</v>
      </c>
    </row>
    <row r="503" spans="20:369" ht="15.75" thickBot="1" x14ac:dyDescent="0.3">
      <c r="JC503" t="s">
        <v>62</v>
      </c>
      <c r="JD503" s="8" t="s">
        <v>96</v>
      </c>
      <c r="JE503" s="8" t="s">
        <v>92</v>
      </c>
      <c r="JK503" t="s">
        <v>62</v>
      </c>
      <c r="JX503" s="8" t="s">
        <v>104</v>
      </c>
      <c r="JY503" s="8" t="s">
        <v>92</v>
      </c>
      <c r="KR503" t="s">
        <v>62</v>
      </c>
      <c r="KS503" s="8" t="s">
        <v>110</v>
      </c>
      <c r="KT503" s="8" t="s">
        <v>92</v>
      </c>
      <c r="LN503" t="s">
        <v>62</v>
      </c>
      <c r="LO503" s="8" t="s">
        <v>121</v>
      </c>
      <c r="LP503" s="8" t="s">
        <v>92</v>
      </c>
      <c r="LQ503" t="s">
        <v>62</v>
      </c>
      <c r="LR503" t="s">
        <v>62</v>
      </c>
      <c r="LS503" t="s">
        <v>62</v>
      </c>
      <c r="LT503" t="s">
        <v>62</v>
      </c>
      <c r="LU503" t="s">
        <v>62</v>
      </c>
      <c r="LV503" t="s">
        <v>62</v>
      </c>
      <c r="LW503" t="s">
        <v>62</v>
      </c>
      <c r="LX503" t="s">
        <v>62</v>
      </c>
      <c r="LY503" t="s">
        <v>62</v>
      </c>
      <c r="MA503" t="s">
        <v>62</v>
      </c>
      <c r="MB503" t="s">
        <v>62</v>
      </c>
      <c r="MC503" t="s">
        <v>62</v>
      </c>
      <c r="ME503" t="s">
        <v>62</v>
      </c>
      <c r="MF503" t="s">
        <v>62</v>
      </c>
      <c r="MG503" t="s">
        <v>62</v>
      </c>
      <c r="MH503" t="s">
        <v>62</v>
      </c>
      <c r="MI503" t="s">
        <v>62</v>
      </c>
      <c r="MJ503" t="s">
        <v>62</v>
      </c>
      <c r="MK503" t="s">
        <v>62</v>
      </c>
    </row>
    <row r="504" spans="20:369" ht="15.75" thickBot="1" x14ac:dyDescent="0.3">
      <c r="IG504" t="s">
        <v>62</v>
      </c>
      <c r="IH504" s="8" t="s">
        <v>0</v>
      </c>
      <c r="II504" s="342">
        <v>43468</v>
      </c>
      <c r="IJ504" s="345" t="s">
        <v>100</v>
      </c>
      <c r="IK504" s="342">
        <v>43472</v>
      </c>
      <c r="IL504" s="342">
        <v>43473</v>
      </c>
      <c r="IM504" s="342">
        <v>43474</v>
      </c>
      <c r="IN504" s="342">
        <v>43475</v>
      </c>
      <c r="IO504" s="342">
        <v>43476</v>
      </c>
      <c r="IP504" s="342">
        <v>43479</v>
      </c>
      <c r="IQ504" s="342">
        <v>43480</v>
      </c>
      <c r="IR504" s="342">
        <v>43481</v>
      </c>
      <c r="IS504" s="342">
        <v>43482</v>
      </c>
      <c r="IT504" s="342">
        <v>43483</v>
      </c>
      <c r="IU504" s="342">
        <v>43486</v>
      </c>
      <c r="IV504" s="342">
        <v>43487</v>
      </c>
      <c r="IW504" s="342">
        <v>43488</v>
      </c>
      <c r="IX504" s="342">
        <v>43489</v>
      </c>
      <c r="IY504" s="342">
        <v>43490</v>
      </c>
      <c r="IZ504" s="342">
        <v>43493</v>
      </c>
      <c r="JA504" s="342">
        <v>43494</v>
      </c>
      <c r="JB504" s="342">
        <v>43495</v>
      </c>
      <c r="JC504" s="342">
        <v>43496</v>
      </c>
      <c r="JD504" s="342">
        <v>43497</v>
      </c>
      <c r="JE504" s="342">
        <v>43500</v>
      </c>
      <c r="JF504" s="342">
        <v>43501</v>
      </c>
      <c r="JG504" s="342">
        <v>43502</v>
      </c>
      <c r="JH504" s="342">
        <v>43503</v>
      </c>
      <c r="JI504" s="342">
        <v>43504</v>
      </c>
      <c r="JJ504" s="342">
        <v>43507</v>
      </c>
      <c r="JK504" s="342">
        <v>43508</v>
      </c>
      <c r="JL504" s="342">
        <v>43509</v>
      </c>
      <c r="JM504" s="342">
        <v>43510</v>
      </c>
      <c r="JN504" s="342">
        <v>43511</v>
      </c>
      <c r="JO504" s="342">
        <v>43514</v>
      </c>
      <c r="JP504" s="342">
        <v>43515</v>
      </c>
      <c r="JQ504" s="342">
        <v>43516</v>
      </c>
      <c r="JR504" s="342">
        <v>43517</v>
      </c>
      <c r="JS504" s="342">
        <v>43518</v>
      </c>
      <c r="JT504" s="342">
        <v>43521</v>
      </c>
      <c r="JU504" s="342">
        <v>43522</v>
      </c>
      <c r="JV504" s="342">
        <v>43523</v>
      </c>
      <c r="JW504" s="342">
        <v>43524</v>
      </c>
      <c r="JX504" s="342">
        <v>43525</v>
      </c>
      <c r="JY504" s="342">
        <v>43528</v>
      </c>
      <c r="JZ504" s="342">
        <v>43529</v>
      </c>
      <c r="KA504" s="342">
        <v>43530</v>
      </c>
      <c r="KB504" s="342">
        <v>43531</v>
      </c>
      <c r="KC504" s="344" t="s">
        <v>100</v>
      </c>
      <c r="KD504" s="342">
        <v>43535</v>
      </c>
      <c r="KE504" s="342">
        <v>43536</v>
      </c>
      <c r="KF504" s="342">
        <v>43537</v>
      </c>
      <c r="KG504" s="342">
        <v>43538</v>
      </c>
      <c r="KH504" s="342">
        <v>43539</v>
      </c>
      <c r="KI504" s="342">
        <v>43542</v>
      </c>
      <c r="KJ504" s="342">
        <v>43543</v>
      </c>
      <c r="KK504" s="342">
        <v>43544</v>
      </c>
      <c r="KL504" s="342">
        <v>43545</v>
      </c>
      <c r="KM504" s="342">
        <v>43546</v>
      </c>
      <c r="KN504" s="342">
        <v>43549</v>
      </c>
      <c r="KO504" s="342">
        <v>43550</v>
      </c>
      <c r="KP504" s="342">
        <v>43551</v>
      </c>
      <c r="KQ504" s="342">
        <v>43552</v>
      </c>
      <c r="KR504" s="342">
        <v>43553</v>
      </c>
      <c r="KS504" s="342">
        <v>43556</v>
      </c>
      <c r="KT504" s="342">
        <v>43557</v>
      </c>
      <c r="KU504" s="342">
        <v>43558</v>
      </c>
      <c r="KV504" s="342">
        <v>43559</v>
      </c>
      <c r="KW504" s="345" t="s">
        <v>100</v>
      </c>
      <c r="KX504" s="342">
        <v>43563</v>
      </c>
      <c r="KY504" s="342">
        <v>43564</v>
      </c>
      <c r="KZ504" s="342">
        <v>43565</v>
      </c>
      <c r="LA504" s="342">
        <v>43566</v>
      </c>
      <c r="LB504" s="342">
        <v>43567</v>
      </c>
      <c r="LC504" s="342">
        <v>43570</v>
      </c>
      <c r="LD504" s="342">
        <v>43571</v>
      </c>
      <c r="LE504" s="342">
        <v>43572</v>
      </c>
      <c r="LF504" s="342">
        <v>43573</v>
      </c>
      <c r="LG504" s="342">
        <v>43574</v>
      </c>
      <c r="LH504" s="342">
        <v>43577</v>
      </c>
      <c r="LI504" s="342">
        <v>43578</v>
      </c>
      <c r="LJ504" s="342">
        <v>43579</v>
      </c>
      <c r="LK504" s="342">
        <v>43580</v>
      </c>
      <c r="LL504" s="342">
        <v>43581</v>
      </c>
      <c r="LM504" s="342">
        <v>43584</v>
      </c>
      <c r="LN504" s="342">
        <v>43585</v>
      </c>
      <c r="LO504" s="342">
        <v>43586</v>
      </c>
      <c r="LP504" s="342">
        <v>43587</v>
      </c>
      <c r="LQ504" s="345" t="s">
        <v>100</v>
      </c>
      <c r="LR504" s="342">
        <v>43591</v>
      </c>
      <c r="LS504" s="342">
        <v>43592</v>
      </c>
      <c r="LT504" s="342">
        <v>43593</v>
      </c>
      <c r="LU504" s="342">
        <v>43594</v>
      </c>
      <c r="LV504" s="342">
        <v>43595</v>
      </c>
      <c r="LW504" s="342">
        <v>43598</v>
      </c>
      <c r="LX504" s="342">
        <v>43599</v>
      </c>
      <c r="LY504" s="342">
        <v>43600</v>
      </c>
      <c r="LZ504" s="342">
        <v>43601</v>
      </c>
      <c r="MA504" s="342">
        <v>43602</v>
      </c>
      <c r="MB504" s="342">
        <v>43605</v>
      </c>
      <c r="MC504" s="342">
        <v>43606</v>
      </c>
      <c r="MD504" s="342">
        <v>43607</v>
      </c>
      <c r="ME504" s="342">
        <v>43608</v>
      </c>
      <c r="MF504" s="342">
        <v>43609</v>
      </c>
      <c r="MG504" s="342">
        <v>43612</v>
      </c>
      <c r="MH504" s="342">
        <v>43613</v>
      </c>
      <c r="MI504" s="342">
        <v>43614</v>
      </c>
      <c r="MJ504" s="342">
        <v>43615</v>
      </c>
      <c r="MK504" s="342">
        <v>43616</v>
      </c>
      <c r="ML504" s="342">
        <v>43619</v>
      </c>
      <c r="MM504" s="342">
        <v>43620</v>
      </c>
      <c r="MN504" s="342">
        <v>43621</v>
      </c>
      <c r="MO504" s="342">
        <v>43622</v>
      </c>
      <c r="MP504" s="345" t="s">
        <v>100</v>
      </c>
      <c r="MQ504" s="342">
        <v>43626</v>
      </c>
      <c r="MR504" s="342">
        <v>43627</v>
      </c>
      <c r="MS504" s="342">
        <v>43628</v>
      </c>
      <c r="MT504" s="342">
        <v>43629</v>
      </c>
      <c r="MU504" s="342">
        <v>43630</v>
      </c>
      <c r="MV504" s="342">
        <v>43633</v>
      </c>
      <c r="MW504" s="342">
        <v>43634</v>
      </c>
      <c r="MX504" s="342">
        <v>43635</v>
      </c>
      <c r="MY504" s="342">
        <v>43636</v>
      </c>
      <c r="MZ504" s="342">
        <v>43637</v>
      </c>
      <c r="NA504" s="342">
        <v>43640</v>
      </c>
      <c r="NB504" s="342">
        <v>43641</v>
      </c>
      <c r="NC504" s="342">
        <v>43642</v>
      </c>
      <c r="ND504" s="342">
        <v>43643</v>
      </c>
      <c r="NE504" s="342">
        <v>43644</v>
      </c>
    </row>
    <row r="505" spans="20:369" ht="15.75" thickBot="1" x14ac:dyDescent="0.3"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</row>
    <row r="506" spans="20:369" ht="15.75" thickBot="1" x14ac:dyDescent="0.3">
      <c r="IG506" s="52" t="s">
        <v>126</v>
      </c>
      <c r="IH506" s="8">
        <v>132988</v>
      </c>
      <c r="II506" s="8">
        <v>188637</v>
      </c>
      <c r="IJ506" s="8">
        <v>152632</v>
      </c>
      <c r="IK506" s="8">
        <v>101654</v>
      </c>
      <c r="IL506" s="8">
        <v>112347</v>
      </c>
      <c r="IM506" s="8">
        <v>122981</v>
      </c>
      <c r="IN506" s="8">
        <v>119288</v>
      </c>
      <c r="IO506" s="8">
        <v>104431</v>
      </c>
      <c r="IP506" s="8">
        <v>83974</v>
      </c>
      <c r="IQ506" s="8">
        <v>106496</v>
      </c>
      <c r="IR506" s="8">
        <v>93647</v>
      </c>
      <c r="IS506" s="8">
        <v>97124</v>
      </c>
      <c r="IT506" s="8">
        <v>95239</v>
      </c>
      <c r="IU506" s="8">
        <v>77332</v>
      </c>
      <c r="IV506" s="8">
        <v>90916</v>
      </c>
      <c r="IW506" s="8">
        <v>89915</v>
      </c>
      <c r="IX506" s="8">
        <v>109325</v>
      </c>
      <c r="IY506" s="8">
        <v>109123</v>
      </c>
      <c r="IZ506" s="8">
        <v>78905</v>
      </c>
      <c r="JA506" s="8">
        <v>87743</v>
      </c>
      <c r="JB506" s="8">
        <v>103977</v>
      </c>
      <c r="JC506" s="8">
        <v>100262</v>
      </c>
      <c r="JD506" s="8">
        <v>81140</v>
      </c>
      <c r="JE506" s="8">
        <v>71472</v>
      </c>
      <c r="JF506" s="8">
        <v>86086</v>
      </c>
      <c r="JG506" s="8">
        <v>93326</v>
      </c>
      <c r="JH506" s="8">
        <v>93757</v>
      </c>
      <c r="JI506" s="8">
        <v>86405</v>
      </c>
      <c r="JJ506" s="8">
        <v>74236</v>
      </c>
      <c r="JK506" s="8">
        <v>84968</v>
      </c>
      <c r="JL506" s="8">
        <v>84124</v>
      </c>
      <c r="JM506" s="8">
        <v>101580</v>
      </c>
      <c r="JN506" s="8">
        <v>90111</v>
      </c>
      <c r="JO506" s="8">
        <v>74272</v>
      </c>
      <c r="JP506" s="8">
        <v>84479</v>
      </c>
      <c r="JQ506" s="8">
        <v>102353</v>
      </c>
      <c r="JR506" s="8">
        <v>125240</v>
      </c>
      <c r="JS506" s="8">
        <v>107098</v>
      </c>
      <c r="JT506" s="8">
        <v>85739</v>
      </c>
      <c r="JU506" s="8">
        <v>90464</v>
      </c>
      <c r="JV506" s="8">
        <v>95609</v>
      </c>
      <c r="JW506" s="8">
        <v>102482</v>
      </c>
      <c r="JX506" s="8">
        <v>85758</v>
      </c>
      <c r="JY506" s="8">
        <v>82389</v>
      </c>
      <c r="JZ506" s="8">
        <v>82665</v>
      </c>
      <c r="KA506" s="8">
        <v>90920</v>
      </c>
      <c r="KB506" s="8">
        <v>83437</v>
      </c>
      <c r="KC506" s="8">
        <v>93508</v>
      </c>
      <c r="KD506" s="8">
        <v>64787</v>
      </c>
      <c r="KE506" s="8">
        <v>78719</v>
      </c>
      <c r="KF506" s="8">
        <v>81170</v>
      </c>
      <c r="KG506" s="8">
        <v>91717</v>
      </c>
      <c r="KH506" s="8">
        <v>82111</v>
      </c>
      <c r="KI506" s="8">
        <v>62368</v>
      </c>
      <c r="KJ506" s="8">
        <v>75554</v>
      </c>
      <c r="KK506" s="8">
        <v>101386</v>
      </c>
      <c r="KL506" s="8">
        <v>102627</v>
      </c>
      <c r="KM506" s="8">
        <v>116681</v>
      </c>
      <c r="KN506" s="8">
        <v>89467</v>
      </c>
      <c r="KO506" s="8">
        <v>99791</v>
      </c>
      <c r="KP506" s="8">
        <v>114899</v>
      </c>
      <c r="KQ506" s="8">
        <v>110959</v>
      </c>
      <c r="KR506" s="8">
        <v>101035</v>
      </c>
      <c r="KS506" s="8">
        <v>81398</v>
      </c>
      <c r="KT506" s="8">
        <v>85128</v>
      </c>
      <c r="KU506" s="8">
        <v>87784</v>
      </c>
      <c r="KV506" s="8">
        <v>76684</v>
      </c>
      <c r="KW506" s="8">
        <v>76527</v>
      </c>
      <c r="KX506" s="8">
        <v>60725</v>
      </c>
      <c r="KY506" s="8">
        <v>71168</v>
      </c>
      <c r="KZ506" s="8">
        <v>84038</v>
      </c>
      <c r="LA506" s="8">
        <v>73432</v>
      </c>
      <c r="LB506" s="8">
        <v>82846</v>
      </c>
      <c r="LC506" s="8">
        <v>64228</v>
      </c>
      <c r="LD506" s="8">
        <v>76340</v>
      </c>
      <c r="LE506" s="8">
        <v>108744</v>
      </c>
      <c r="LF506" s="8">
        <v>86290</v>
      </c>
      <c r="LG506" s="8">
        <v>58015</v>
      </c>
      <c r="LH506" s="8">
        <v>42366</v>
      </c>
      <c r="LI506" s="8">
        <v>76969</v>
      </c>
      <c r="LJ506" s="8">
        <v>75187</v>
      </c>
      <c r="LK506" s="8">
        <v>85618</v>
      </c>
      <c r="LL506" s="8">
        <v>84561</v>
      </c>
      <c r="LM506" s="8">
        <v>47191</v>
      </c>
      <c r="LN506" s="8">
        <v>69709</v>
      </c>
      <c r="LO506" s="8">
        <v>63287</v>
      </c>
      <c r="LP506" s="8">
        <v>64558</v>
      </c>
      <c r="LQ506" s="8">
        <v>66453</v>
      </c>
      <c r="LR506" s="8">
        <v>88099</v>
      </c>
      <c r="LS506" s="8">
        <v>93423</v>
      </c>
      <c r="LT506" s="8">
        <v>92217</v>
      </c>
      <c r="LU506" s="8">
        <v>91637</v>
      </c>
      <c r="LV506" s="8">
        <v>353307</v>
      </c>
      <c r="LW506" s="8">
        <v>270475</v>
      </c>
      <c r="LX506" s="8">
        <v>261664</v>
      </c>
      <c r="LY506" s="8">
        <v>265761</v>
      </c>
      <c r="LZ506" s="8">
        <v>260958</v>
      </c>
      <c r="MA506" s="8">
        <v>292152</v>
      </c>
      <c r="MB506" s="8">
        <v>246039</v>
      </c>
      <c r="MC506" s="8">
        <v>266311</v>
      </c>
      <c r="MD506" s="8">
        <v>237297</v>
      </c>
      <c r="ME506" s="8">
        <v>288696</v>
      </c>
      <c r="MF506" s="8">
        <v>260153</v>
      </c>
      <c r="MG506" s="8">
        <v>166507</v>
      </c>
      <c r="MH506" s="8">
        <v>271733</v>
      </c>
      <c r="MI506" s="8">
        <v>290277</v>
      </c>
      <c r="MJ506" s="8">
        <v>258354</v>
      </c>
      <c r="MK506" s="8">
        <v>374926</v>
      </c>
      <c r="ML506" s="8"/>
    </row>
    <row r="507" spans="20:369" x14ac:dyDescent="0.25">
      <c r="LX507" t="s">
        <v>62</v>
      </c>
      <c r="ML507" t="s">
        <v>62</v>
      </c>
    </row>
    <row r="509" spans="20:369" x14ac:dyDescent="0.25">
      <c r="LY509" t="s">
        <v>62</v>
      </c>
      <c r="MM509" t="s">
        <v>62</v>
      </c>
    </row>
    <row r="516" spans="16:351" x14ac:dyDescent="0.25">
      <c r="P516" t="s">
        <v>62</v>
      </c>
      <c r="S516" t="s">
        <v>62</v>
      </c>
    </row>
    <row r="521" spans="16:351" x14ac:dyDescent="0.25">
      <c r="LY521" t="s">
        <v>62</v>
      </c>
    </row>
    <row r="523" spans="16:351" x14ac:dyDescent="0.25">
      <c r="LY523" t="s">
        <v>62</v>
      </c>
    </row>
    <row r="524" spans="16:351" x14ac:dyDescent="0.25">
      <c r="MM524" t="s">
        <v>62</v>
      </c>
    </row>
    <row r="525" spans="16:351" x14ac:dyDescent="0.25">
      <c r="LZ525" t="s">
        <v>62</v>
      </c>
    </row>
    <row r="527" spans="16:351" x14ac:dyDescent="0.25">
      <c r="LZ527" t="s">
        <v>62</v>
      </c>
    </row>
    <row r="529" spans="243:369" x14ac:dyDescent="0.25">
      <c r="LX529" t="s">
        <v>62</v>
      </c>
    </row>
    <row r="538" spans="243:369" x14ac:dyDescent="0.25">
      <c r="ML538" t="s">
        <v>62</v>
      </c>
    </row>
    <row r="539" spans="243:369" ht="15.75" thickBot="1" x14ac:dyDescent="0.3">
      <c r="LZ539" t="s">
        <v>62</v>
      </c>
      <c r="MA539" t="s">
        <v>62</v>
      </c>
      <c r="ML539" t="s">
        <v>62</v>
      </c>
    </row>
    <row r="540" spans="243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</row>
    <row r="541" spans="243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3:369" ht="15.75" thickBot="1" x14ac:dyDescent="0.3"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</row>
    <row r="543" spans="243:369" ht="15.75" thickBot="1" x14ac:dyDescent="0.3"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</row>
    <row r="545" spans="12:353" x14ac:dyDescent="0.25">
      <c r="LY545" t="s">
        <v>62</v>
      </c>
      <c r="LZ545" t="s">
        <v>62</v>
      </c>
      <c r="ME545" t="s">
        <v>62</v>
      </c>
    </row>
    <row r="546" spans="12:353" x14ac:dyDescent="0.25">
      <c r="LZ546" t="s">
        <v>62</v>
      </c>
    </row>
    <row r="548" spans="12:353" x14ac:dyDescent="0.25">
      <c r="MO548" t="s">
        <v>62</v>
      </c>
    </row>
    <row r="549" spans="12:353" x14ac:dyDescent="0.25">
      <c r="MM549" t="s">
        <v>62</v>
      </c>
    </row>
    <row r="550" spans="12:353" x14ac:dyDescent="0.25">
      <c r="LY550" t="s">
        <v>62</v>
      </c>
      <c r="MD550" t="s">
        <v>62</v>
      </c>
    </row>
    <row r="551" spans="12:353" x14ac:dyDescent="0.25">
      <c r="LY551" t="s">
        <v>62</v>
      </c>
      <c r="ME551" t="s">
        <v>62</v>
      </c>
    </row>
    <row r="552" spans="12:353" x14ac:dyDescent="0.25">
      <c r="MD552" t="s">
        <v>62</v>
      </c>
    </row>
    <row r="553" spans="12:353" x14ac:dyDescent="0.25">
      <c r="L553" t="s">
        <v>62</v>
      </c>
      <c r="MD553" t="s">
        <v>62</v>
      </c>
    </row>
    <row r="554" spans="12:353" x14ac:dyDescent="0.25">
      <c r="LZ554" t="s">
        <v>62</v>
      </c>
    </row>
    <row r="555" spans="12:353" x14ac:dyDescent="0.25">
      <c r="LZ555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</row>
    <row r="595" spans="24:24" x14ac:dyDescent="0.25">
      <c r="X595" t="s">
        <v>62</v>
      </c>
    </row>
    <row r="608" spans="24:24" ht="15.75" thickBot="1" x14ac:dyDescent="0.3"/>
    <row r="609" spans="15:348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48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62</v>
      </c>
    </row>
    <row r="611" spans="15:348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</row>
    <row r="612" spans="15:348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</row>
    <row r="613" spans="15:348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</row>
    <row r="614" spans="15:348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</row>
    <row r="615" spans="15:348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</row>
    <row r="616" spans="15:348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</row>
    <row r="617" spans="15:348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</row>
    <row r="618" spans="15:348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</row>
    <row r="619" spans="15:348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</row>
    <row r="620" spans="15:348" ht="15.75" thickBot="1" x14ac:dyDescent="0.3"/>
    <row r="621" spans="15:348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</row>
    <row r="622" spans="15:348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</row>
    <row r="623" spans="15:348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</row>
    <row r="624" spans="15:348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K627" t="s">
        <v>62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50" spans="12:18" x14ac:dyDescent="0.25">
      <c r="R650" t="s">
        <v>62</v>
      </c>
    </row>
    <row r="651" spans="12:18" x14ac:dyDescent="0.25">
      <c r="L651" t="s">
        <v>62</v>
      </c>
    </row>
  </sheetData>
  <customSheetViews>
    <customSheetView guid="{7FB8B549-326C-4BEC-8C8D-0E9173EDA60F}" scale="115" topLeftCell="MH346">
      <selection activeCell="MM430" sqref="MM430"/>
      <pageMargins left="0.7" right="0.7" top="0.75" bottom="0.75" header="0.3" footer="0.3"/>
      <pageSetup orientation="portrait" horizontalDpi="4294967294" verticalDpi="0" r:id="rId1"/>
    </customSheetView>
  </customSheetViews>
  <mergeCells count="104"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DAILY''S'!MN35:MR35</xm:f>
              <xm:sqref>MM35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DAILY''S'!MN33:MR33</xm:f>
              <xm:sqref>MM33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DAILY''S'!MN32:MR32</xm:f>
              <xm:sqref>MM32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DAILY''S'!MN30:MR30</xm:f>
              <xm:sqref>MM30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DAILY''S'!MN29:MR29</xm:f>
              <xm:sqref>MM29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DAILY''S'!MN28:MR28</xm:f>
              <xm:sqref>MM28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DAILY''S'!MN26:MR26</xm:f>
              <xm:sqref>MM26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DAILY''S'!MN25:MR25</xm:f>
              <xm:sqref>MM25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DAILY''S'!MN24:MR24</xm:f>
              <xm:sqref>MM24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DAILY''S'!MN23:MR23</xm:f>
              <xm:sqref>MM23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DAILY''S'!MN21:MR21</xm:f>
              <xm:sqref>MM21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DAILY''S'!MN20:MR20</xm:f>
              <xm:sqref>MM20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DAILY''S'!MN19:MR19</xm:f>
              <xm:sqref>MM19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DAILY''S'!MN18:MR18</xm:f>
              <xm:sqref>MM18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DAILY''S'!MN17:MR17</xm:f>
              <xm:sqref>MM17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DAILY''S'!MN15:MR15</xm:f>
              <xm:sqref>MM15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DAILY''S'!MN14:MR14</xm:f>
              <xm:sqref>MM14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DAILY''S'!MN13:MR13</xm:f>
              <xm:sqref>MM13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DAILY''S'!MN12:MR12</xm:f>
              <xm:sqref>MM12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DAILY''S'!MN11:MR11</xm:f>
              <xm:sqref>MM11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DAILY''S'!MN10:MR10</xm:f>
              <xm:sqref>MM10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DAILY''S'!MN8:MR8</xm:f>
              <xm:sqref>MM8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DAILY''S'!MN7:MR7</xm:f>
              <xm:sqref>MM7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DAILY''S'!MN6:MR6</xm:f>
              <xm:sqref>MM6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DAILY''S'!MN5:MR5</xm:f>
              <xm:sqref>MM5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DAILY''S'!MN4:MR4</xm:f>
              <xm:sqref>MM4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DAILY''S'!MN3:MR3</xm:f>
              <xm:sqref>MM3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DAILY''S'!MN2:MR2</xm:f>
              <xm:sqref>MM2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2019-06-03T21:42:53Z</dcterms:modified>
</cp:coreProperties>
</file>