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F286" i="1" l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MB296" i="1"/>
  <c r="MA296" i="1"/>
  <c r="LZ296" i="1"/>
  <c r="LY296" i="1"/>
  <c r="LX296" i="1"/>
  <c r="LW296" i="1"/>
  <c r="LV296" i="1"/>
  <c r="LU296" i="1"/>
  <c r="LT296" i="1"/>
  <c r="LS296" i="1"/>
  <c r="LR296" i="1"/>
  <c r="LQ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N201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QB102" i="1"/>
  <c r="PP102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R84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MQ290" i="1"/>
  <c r="MN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MS288" i="1"/>
  <c r="MR288" i="1"/>
  <c r="MP288" i="1"/>
  <c r="MO288" i="1"/>
  <c r="MM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MQ284" i="1"/>
  <c r="MN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NC282" i="1"/>
  <c r="NC286" i="1" s="1"/>
  <c r="MZ282" i="1"/>
  <c r="MZ286" i="1" s="1"/>
  <c r="MW282" i="1"/>
  <c r="MW286" i="1" s="1"/>
  <c r="MT282" i="1"/>
  <c r="MQ282" i="1"/>
  <c r="MQ286" i="1" s="1"/>
  <c r="MN282" i="1"/>
  <c r="MN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MS280" i="1"/>
  <c r="MR280" i="1"/>
  <c r="MP280" i="1"/>
  <c r="MO280" i="1"/>
  <c r="MM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NC276" i="1"/>
  <c r="MZ276" i="1"/>
  <c r="MW276" i="1"/>
  <c r="MT276" i="1"/>
  <c r="MQ276" i="1"/>
  <c r="MN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MS274" i="1"/>
  <c r="MS278" i="1" s="1"/>
  <c r="MR274" i="1"/>
  <c r="MR278" i="1" s="1"/>
  <c r="MP274" i="1"/>
  <c r="MP278" i="1" s="1"/>
  <c r="MO274" i="1"/>
  <c r="MO278" i="1" s="1"/>
  <c r="MM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MQ270" i="1"/>
  <c r="MN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MS268" i="1"/>
  <c r="MR268" i="1"/>
  <c r="MP268" i="1"/>
  <c r="MO268" i="1"/>
  <c r="MO272" i="1" s="1"/>
  <c r="MM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MQ264" i="1"/>
  <c r="MN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MS262" i="1"/>
  <c r="MR262" i="1"/>
  <c r="MR266" i="1" s="1"/>
  <c r="MP262" i="1"/>
  <c r="MO262" i="1"/>
  <c r="MM262" i="1"/>
  <c r="MM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MQ258" i="1"/>
  <c r="MN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MS256" i="1"/>
  <c r="MR256" i="1"/>
  <c r="MP256" i="1"/>
  <c r="MO256" i="1"/>
  <c r="MM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MQ252" i="1"/>
  <c r="MN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MY250" i="1"/>
  <c r="MY254" i="1" s="1"/>
  <c r="MX250" i="1"/>
  <c r="MV250" i="1"/>
  <c r="MV254" i="1" s="1"/>
  <c r="MU250" i="1"/>
  <c r="MU254" i="1" s="1"/>
  <c r="MS250" i="1"/>
  <c r="MR250" i="1"/>
  <c r="MR254" i="1" s="1"/>
  <c r="MP250" i="1"/>
  <c r="MO250" i="1"/>
  <c r="MM250" i="1"/>
  <c r="MM254" i="1" s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MQ246" i="1"/>
  <c r="MN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MS244" i="1"/>
  <c r="MR244" i="1"/>
  <c r="MP244" i="1"/>
  <c r="MO244" i="1"/>
  <c r="MM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MS240" i="1"/>
  <c r="MR240" i="1"/>
  <c r="MQ240" i="1"/>
  <c r="MP240" i="1"/>
  <c r="MO240" i="1"/>
  <c r="MN240" i="1"/>
  <c r="MM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MS238" i="1"/>
  <c r="MS246" i="1" s="1"/>
  <c r="MR238" i="1"/>
  <c r="MR246" i="1" s="1"/>
  <c r="MQ238" i="1"/>
  <c r="MQ244" i="1" s="1"/>
  <c r="MP238" i="1"/>
  <c r="MP242" i="1" s="1"/>
  <c r="MO238" i="1"/>
  <c r="MO246" i="1" s="1"/>
  <c r="MN238" i="1"/>
  <c r="MN244" i="1" s="1"/>
  <c r="MM238" i="1"/>
  <c r="MM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MS236" i="1"/>
  <c r="MR236" i="1"/>
  <c r="MQ236" i="1"/>
  <c r="MP236" i="1"/>
  <c r="MO236" i="1"/>
  <c r="MN236" i="1"/>
  <c r="MM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MQ205" i="1"/>
  <c r="MN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MS203" i="1"/>
  <c r="MR203" i="1"/>
  <c r="MP203" i="1"/>
  <c r="MO203" i="1"/>
  <c r="MM203" i="1"/>
  <c r="OG201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MQ199" i="1"/>
  <c r="MN199" i="1"/>
  <c r="PB197" i="1"/>
  <c r="OY197" i="1"/>
  <c r="OY201" i="1" s="1"/>
  <c r="OV197" i="1"/>
  <c r="OS197" i="1"/>
  <c r="OP197" i="1"/>
  <c r="OM197" i="1"/>
  <c r="OM201" i="1" s="1"/>
  <c r="OJ197" i="1"/>
  <c r="OG197" i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NC197" i="1"/>
  <c r="NC201" i="1" s="1"/>
  <c r="MZ197" i="1"/>
  <c r="MW197" i="1"/>
  <c r="MT197" i="1"/>
  <c r="MQ197" i="1"/>
  <c r="MQ201" i="1" s="1"/>
  <c r="MN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MS195" i="1"/>
  <c r="MR195" i="1"/>
  <c r="MP195" i="1"/>
  <c r="MO195" i="1"/>
  <c r="MM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MQ191" i="1"/>
  <c r="MN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NE189" i="1"/>
  <c r="NE193" i="1" s="1"/>
  <c r="ND189" i="1"/>
  <c r="NB189" i="1"/>
  <c r="NB193" i="1" s="1"/>
  <c r="NA189" i="1"/>
  <c r="MY189" i="1"/>
  <c r="MX189" i="1"/>
  <c r="MX193" i="1" s="1"/>
  <c r="MV189" i="1"/>
  <c r="MU189" i="1"/>
  <c r="MS189" i="1"/>
  <c r="MS193" i="1" s="1"/>
  <c r="MR189" i="1"/>
  <c r="MP189" i="1"/>
  <c r="MP193" i="1" s="1"/>
  <c r="MO189" i="1"/>
  <c r="MM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MQ185" i="1"/>
  <c r="MN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V187" i="1" s="1"/>
  <c r="MU183" i="1"/>
  <c r="MS183" i="1"/>
  <c r="MS187" i="1" s="1"/>
  <c r="MR183" i="1"/>
  <c r="MR187" i="1" s="1"/>
  <c r="MP183" i="1"/>
  <c r="MO183" i="1"/>
  <c r="MO187" i="1" s="1"/>
  <c r="MM183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MQ179" i="1"/>
  <c r="MN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NE177" i="1"/>
  <c r="ND177" i="1"/>
  <c r="NB177" i="1"/>
  <c r="NA177" i="1"/>
  <c r="MY177" i="1"/>
  <c r="MX177" i="1"/>
  <c r="MX181" i="1" s="1"/>
  <c r="MV177" i="1"/>
  <c r="MU177" i="1"/>
  <c r="MS177" i="1"/>
  <c r="MR177" i="1"/>
  <c r="MP177" i="1"/>
  <c r="MO177" i="1"/>
  <c r="MM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MQ173" i="1"/>
  <c r="MN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NA175" i="1" s="1"/>
  <c r="MY171" i="1"/>
  <c r="MY175" i="1" s="1"/>
  <c r="MX171" i="1"/>
  <c r="MX175" i="1" s="1"/>
  <c r="MV171" i="1"/>
  <c r="MU171" i="1"/>
  <c r="MU175" i="1" s="1"/>
  <c r="MS171" i="1"/>
  <c r="MR171" i="1"/>
  <c r="MP171" i="1"/>
  <c r="MP175" i="1" s="1"/>
  <c r="MO171" i="1"/>
  <c r="MM171" i="1"/>
  <c r="MM175" i="1" s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MQ167" i="1"/>
  <c r="MN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E169" i="1" s="1"/>
  <c r="ND165" i="1"/>
  <c r="ND169" i="1" s="1"/>
  <c r="NB165" i="1"/>
  <c r="NA165" i="1"/>
  <c r="NA169" i="1" s="1"/>
  <c r="MY165" i="1"/>
  <c r="MX165" i="1"/>
  <c r="MV165" i="1"/>
  <c r="MV169" i="1" s="1"/>
  <c r="MU165" i="1"/>
  <c r="MS165" i="1"/>
  <c r="MS169" i="1" s="1"/>
  <c r="MR165" i="1"/>
  <c r="MR169" i="1" s="1"/>
  <c r="MP165" i="1"/>
  <c r="MO165" i="1"/>
  <c r="MO169" i="1" s="1"/>
  <c r="MM165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MQ161" i="1"/>
  <c r="MN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NE159" i="1"/>
  <c r="ND159" i="1"/>
  <c r="ND163" i="1" s="1"/>
  <c r="NB159" i="1"/>
  <c r="NA159" i="1"/>
  <c r="MY159" i="1"/>
  <c r="MY163" i="1" s="1"/>
  <c r="MX159" i="1"/>
  <c r="MV159" i="1"/>
  <c r="MV163" i="1" s="1"/>
  <c r="MU159" i="1"/>
  <c r="MU163" i="1" s="1"/>
  <c r="MS159" i="1"/>
  <c r="MR159" i="1"/>
  <c r="MR163" i="1" s="1"/>
  <c r="MP159" i="1"/>
  <c r="MO159" i="1"/>
  <c r="MM159" i="1"/>
  <c r="MM163" i="1" s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MS153" i="1"/>
  <c r="MS161" i="1" s="1"/>
  <c r="MR153" i="1"/>
  <c r="MR157" i="1" s="1"/>
  <c r="MQ153" i="1"/>
  <c r="MQ159" i="1" s="1"/>
  <c r="MQ165" i="1" s="1"/>
  <c r="MP153" i="1"/>
  <c r="MP161" i="1" s="1"/>
  <c r="MO153" i="1"/>
  <c r="MO161" i="1" s="1"/>
  <c r="MN153" i="1"/>
  <c r="MN159" i="1" s="1"/>
  <c r="MN165" i="1" s="1"/>
  <c r="MM153" i="1"/>
  <c r="MM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MQ120" i="1"/>
  <c r="MN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MS118" i="1"/>
  <c r="MR118" i="1"/>
  <c r="MP118" i="1"/>
  <c r="MO118" i="1"/>
  <c r="MM118" i="1"/>
  <c r="NX116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MQ114" i="1"/>
  <c r="MN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U112" i="1"/>
  <c r="NR112" i="1"/>
  <c r="NO112" i="1"/>
  <c r="NO116" i="1" s="1"/>
  <c r="NL112" i="1"/>
  <c r="NL116" i="1" s="1"/>
  <c r="NI112" i="1"/>
  <c r="NF112" i="1"/>
  <c r="NC112" i="1"/>
  <c r="MZ112" i="1"/>
  <c r="MZ116" i="1" s="1"/>
  <c r="MW112" i="1"/>
  <c r="MT112" i="1"/>
  <c r="MQ112" i="1"/>
  <c r="MQ116" i="1" s="1"/>
  <c r="MN112" i="1"/>
  <c r="MN116" i="1" s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MS110" i="1"/>
  <c r="MR110" i="1"/>
  <c r="MP110" i="1"/>
  <c r="MO110" i="1"/>
  <c r="MM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MQ106" i="1"/>
  <c r="MN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NE104" i="1"/>
  <c r="ND104" i="1"/>
  <c r="ND108" i="1" s="1"/>
  <c r="NB104" i="1"/>
  <c r="NA104" i="1"/>
  <c r="MY104" i="1"/>
  <c r="MY108" i="1" s="1"/>
  <c r="MX104" i="1"/>
  <c r="MV104" i="1"/>
  <c r="MV108" i="1" s="1"/>
  <c r="MU104" i="1"/>
  <c r="MU108" i="1" s="1"/>
  <c r="MS104" i="1"/>
  <c r="MR104" i="1"/>
  <c r="MR108" i="1" s="1"/>
  <c r="MP104" i="1"/>
  <c r="MO104" i="1"/>
  <c r="MM104" i="1"/>
  <c r="MM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MQ100" i="1"/>
  <c r="MN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MS98" i="1"/>
  <c r="MS102" i="1" s="1"/>
  <c r="MR98" i="1"/>
  <c r="MR102" i="1" s="1"/>
  <c r="MP98" i="1"/>
  <c r="MO98" i="1"/>
  <c r="MO102" i="1" s="1"/>
  <c r="MM98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MQ94" i="1"/>
  <c r="MN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NE92" i="1"/>
  <c r="NE96" i="1" s="1"/>
  <c r="ND92" i="1"/>
  <c r="NB92" i="1"/>
  <c r="NA92" i="1"/>
  <c r="NA96" i="1" s="1"/>
  <c r="MY92" i="1"/>
  <c r="MY96" i="1" s="1"/>
  <c r="MX92" i="1"/>
  <c r="MV92" i="1"/>
  <c r="MV96" i="1" s="1"/>
  <c r="MU92" i="1"/>
  <c r="MS92" i="1"/>
  <c r="MS96" i="1" s="1"/>
  <c r="MR92" i="1"/>
  <c r="MP92" i="1"/>
  <c r="MO92" i="1"/>
  <c r="MO96" i="1" s="1"/>
  <c r="MM92" i="1"/>
  <c r="MM96" i="1" s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MQ88" i="1"/>
  <c r="MN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NE86" i="1"/>
  <c r="ND86" i="1"/>
  <c r="ND90" i="1" s="1"/>
  <c r="NB86" i="1"/>
  <c r="NA86" i="1"/>
  <c r="MY86" i="1"/>
  <c r="MY90" i="1" s="1"/>
  <c r="MX86" i="1"/>
  <c r="MV86" i="1"/>
  <c r="MV90" i="1" s="1"/>
  <c r="MU86" i="1"/>
  <c r="MS86" i="1"/>
  <c r="MR86" i="1"/>
  <c r="MR90" i="1" s="1"/>
  <c r="MP86" i="1"/>
  <c r="MO86" i="1"/>
  <c r="MM86" i="1"/>
  <c r="MM90" i="1" s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MQ82" i="1"/>
  <c r="MN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NE80" i="1"/>
  <c r="ND80" i="1"/>
  <c r="NB80" i="1"/>
  <c r="NA80" i="1"/>
  <c r="NA84" i="1" s="1"/>
  <c r="MY80" i="1"/>
  <c r="MY84" i="1" s="1"/>
  <c r="MX80" i="1"/>
  <c r="MV80" i="1"/>
  <c r="MU80" i="1"/>
  <c r="MU84" i="1" s="1"/>
  <c r="MS80" i="1"/>
  <c r="MS84" i="1" s="1"/>
  <c r="MR80" i="1"/>
  <c r="MP80" i="1"/>
  <c r="MO80" i="1"/>
  <c r="MM80" i="1"/>
  <c r="MM84" i="1" s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MQ76" i="1"/>
  <c r="MN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NE74" i="1"/>
  <c r="ND74" i="1"/>
  <c r="ND78" i="1" s="1"/>
  <c r="NB74" i="1"/>
  <c r="NB78" i="1" s="1"/>
  <c r="NA74" i="1"/>
  <c r="MY74" i="1"/>
  <c r="MX74" i="1"/>
  <c r="MX78" i="1" s="1"/>
  <c r="MV74" i="1"/>
  <c r="MU74" i="1"/>
  <c r="MS74" i="1"/>
  <c r="MR74" i="1"/>
  <c r="MP74" i="1"/>
  <c r="MP78" i="1" s="1"/>
  <c r="MO74" i="1"/>
  <c r="MO78" i="1" s="1"/>
  <c r="MM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MS68" i="1"/>
  <c r="MS72" i="1" s="1"/>
  <c r="MR68" i="1"/>
  <c r="MR76" i="1" s="1"/>
  <c r="MQ68" i="1"/>
  <c r="MQ74" i="1" s="1"/>
  <c r="MQ80" i="1" s="1"/>
  <c r="MP68" i="1"/>
  <c r="MP76" i="1" s="1"/>
  <c r="MO68" i="1"/>
  <c r="MO72" i="1" s="1"/>
  <c r="MN68" i="1"/>
  <c r="MN74" i="1" s="1"/>
  <c r="MM68" i="1"/>
  <c r="MM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OA40" i="1" s="1"/>
  <c r="NZ2" i="1"/>
  <c r="MJ290" i="1"/>
  <c r="MG290" i="1"/>
  <c r="MK288" i="1"/>
  <c r="MI288" i="1"/>
  <c r="MH288" i="1"/>
  <c r="MJ284" i="1"/>
  <c r="MG284" i="1"/>
  <c r="MJ282" i="1"/>
  <c r="MJ286" i="1" s="1"/>
  <c r="MG282" i="1"/>
  <c r="MK280" i="1"/>
  <c r="MI280" i="1"/>
  <c r="MH280" i="1"/>
  <c r="MJ276" i="1"/>
  <c r="MG276" i="1"/>
  <c r="MK274" i="1"/>
  <c r="MK278" i="1" s="1"/>
  <c r="MI274" i="1"/>
  <c r="MH274" i="1"/>
  <c r="MJ270" i="1"/>
  <c r="MG270" i="1"/>
  <c r="MK268" i="1"/>
  <c r="MK272" i="1" s="1"/>
  <c r="MI268" i="1"/>
  <c r="MH268" i="1"/>
  <c r="MJ264" i="1"/>
  <c r="MG264" i="1"/>
  <c r="MK262" i="1"/>
  <c r="MI262" i="1"/>
  <c r="MH262" i="1"/>
  <c r="MJ258" i="1"/>
  <c r="MG258" i="1"/>
  <c r="MK256" i="1"/>
  <c r="MK260" i="1" s="1"/>
  <c r="MI256" i="1"/>
  <c r="MH256" i="1"/>
  <c r="MH260" i="1" s="1"/>
  <c r="MJ252" i="1"/>
  <c r="MG252" i="1"/>
  <c r="MK250" i="1"/>
  <c r="MK254" i="1" s="1"/>
  <c r="MI250" i="1"/>
  <c r="MI254" i="1" s="1"/>
  <c r="MH250" i="1"/>
  <c r="MH254" i="1" s="1"/>
  <c r="MJ246" i="1"/>
  <c r="MG246" i="1"/>
  <c r="MK244" i="1"/>
  <c r="MK248" i="1" s="1"/>
  <c r="MI244" i="1"/>
  <c r="MI248" i="1" s="1"/>
  <c r="MH244" i="1"/>
  <c r="MH248" i="1" s="1"/>
  <c r="MK240" i="1"/>
  <c r="MJ240" i="1"/>
  <c r="MI240" i="1"/>
  <c r="MH240" i="1"/>
  <c r="MG240" i="1"/>
  <c r="MK238" i="1"/>
  <c r="MJ238" i="1"/>
  <c r="MJ244" i="1" s="1"/>
  <c r="MJ248" i="1" s="1"/>
  <c r="MI238" i="1"/>
  <c r="MI246" i="1" s="1"/>
  <c r="MH238" i="1"/>
  <c r="MH246" i="1" s="1"/>
  <c r="MG238" i="1"/>
  <c r="MG244" i="1" s="1"/>
  <c r="MK236" i="1"/>
  <c r="MJ236" i="1"/>
  <c r="MI236" i="1"/>
  <c r="MH236" i="1"/>
  <c r="MG236" i="1"/>
  <c r="MJ205" i="1"/>
  <c r="MG205" i="1"/>
  <c r="MK203" i="1"/>
  <c r="MI203" i="1"/>
  <c r="MH203" i="1"/>
  <c r="MJ199" i="1"/>
  <c r="MG199" i="1"/>
  <c r="MJ197" i="1"/>
  <c r="MG197" i="1"/>
  <c r="MG201" i="1" s="1"/>
  <c r="MK195" i="1"/>
  <c r="MI195" i="1"/>
  <c r="MH195" i="1"/>
  <c r="MJ191" i="1"/>
  <c r="MG191" i="1"/>
  <c r="MK189" i="1"/>
  <c r="MI189" i="1"/>
  <c r="MI193" i="1" s="1"/>
  <c r="MH189" i="1"/>
  <c r="MH193" i="1" s="1"/>
  <c r="MJ185" i="1"/>
  <c r="MG185" i="1"/>
  <c r="MK183" i="1"/>
  <c r="MI183" i="1"/>
  <c r="MH183" i="1"/>
  <c r="MH187" i="1" s="1"/>
  <c r="MJ179" i="1"/>
  <c r="MG179" i="1"/>
  <c r="MK177" i="1"/>
  <c r="MI177" i="1"/>
  <c r="MI181" i="1" s="1"/>
  <c r="MH177" i="1"/>
  <c r="MH181" i="1" s="1"/>
  <c r="MJ173" i="1"/>
  <c r="MG173" i="1"/>
  <c r="MK171" i="1"/>
  <c r="MI171" i="1"/>
  <c r="MH171" i="1"/>
  <c r="MH175" i="1" s="1"/>
  <c r="MJ167" i="1"/>
  <c r="MG167" i="1"/>
  <c r="MK165" i="1"/>
  <c r="MK169" i="1" s="1"/>
  <c r="MI165" i="1"/>
  <c r="MI169" i="1" s="1"/>
  <c r="MH165" i="1"/>
  <c r="MJ161" i="1"/>
  <c r="MG161" i="1"/>
  <c r="MK159" i="1"/>
  <c r="MK163" i="1" s="1"/>
  <c r="MI159" i="1"/>
  <c r="MH159" i="1"/>
  <c r="MH163" i="1" s="1"/>
  <c r="MK155" i="1"/>
  <c r="MJ155" i="1"/>
  <c r="MI155" i="1"/>
  <c r="MH155" i="1"/>
  <c r="MG155" i="1"/>
  <c r="MK153" i="1"/>
  <c r="MK157" i="1" s="1"/>
  <c r="MJ153" i="1"/>
  <c r="MI153" i="1"/>
  <c r="MI161" i="1" s="1"/>
  <c r="MH153" i="1"/>
  <c r="MH161" i="1" s="1"/>
  <c r="MG153" i="1"/>
  <c r="MK151" i="1"/>
  <c r="MJ151" i="1"/>
  <c r="MI151" i="1"/>
  <c r="MH151" i="1"/>
  <c r="MG151" i="1"/>
  <c r="MJ120" i="1"/>
  <c r="MK118" i="1"/>
  <c r="MI118" i="1"/>
  <c r="MJ114" i="1"/>
  <c r="MJ112" i="1"/>
  <c r="MJ116" i="1" s="1"/>
  <c r="MK110" i="1"/>
  <c r="MI110" i="1"/>
  <c r="MJ106" i="1"/>
  <c r="MK104" i="1"/>
  <c r="MI104" i="1"/>
  <c r="MI108" i="1" s="1"/>
  <c r="MJ100" i="1"/>
  <c r="MK98" i="1"/>
  <c r="MI98" i="1"/>
  <c r="MI102" i="1" s="1"/>
  <c r="MJ94" i="1"/>
  <c r="MK92" i="1"/>
  <c r="MK96" i="1" s="1"/>
  <c r="MI92" i="1"/>
  <c r="MJ88" i="1"/>
  <c r="MK86" i="1"/>
  <c r="MK90" i="1" s="1"/>
  <c r="MI86" i="1"/>
  <c r="MJ82" i="1"/>
  <c r="MK80" i="1"/>
  <c r="MI80" i="1"/>
  <c r="MI84" i="1" s="1"/>
  <c r="MJ76" i="1"/>
  <c r="MK74" i="1"/>
  <c r="MI74" i="1"/>
  <c r="MI78" i="1" s="1"/>
  <c r="MK70" i="1"/>
  <c r="MJ70" i="1"/>
  <c r="MI70" i="1"/>
  <c r="MK68" i="1"/>
  <c r="MK72" i="1" s="1"/>
  <c r="MJ68" i="1"/>
  <c r="MJ72" i="1" s="1"/>
  <c r="MI68" i="1"/>
  <c r="MK66" i="1"/>
  <c r="MJ66" i="1"/>
  <c r="MI66" i="1"/>
  <c r="MG120" i="1"/>
  <c r="MH118" i="1"/>
  <c r="MG114" i="1"/>
  <c r="MG112" i="1"/>
  <c r="MH110" i="1"/>
  <c r="MG106" i="1"/>
  <c r="MH104" i="1"/>
  <c r="MH108" i="1" s="1"/>
  <c r="MG100" i="1"/>
  <c r="MH98" i="1"/>
  <c r="MH102" i="1" s="1"/>
  <c r="MG94" i="1"/>
  <c r="MH92" i="1"/>
  <c r="MH96" i="1" s="1"/>
  <c r="MG88" i="1"/>
  <c r="MH86" i="1"/>
  <c r="MG82" i="1"/>
  <c r="MH80" i="1"/>
  <c r="MH84" i="1" s="1"/>
  <c r="MG76" i="1"/>
  <c r="MH74" i="1"/>
  <c r="MH78" i="1" s="1"/>
  <c r="MH70" i="1"/>
  <c r="MG70" i="1"/>
  <c r="MH68" i="1"/>
  <c r="MH72" i="1" s="1"/>
  <c r="MG68" i="1"/>
  <c r="MG72" i="1" s="1"/>
  <c r="MH66" i="1"/>
  <c r="MG66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MI157" i="1" l="1"/>
  <c r="MJ242" i="1"/>
  <c r="QE72" i="1"/>
  <c r="RB74" i="1"/>
  <c r="RB80" i="1" s="1"/>
  <c r="RK72" i="1"/>
  <c r="RI157" i="1"/>
  <c r="NF118" i="1"/>
  <c r="OD118" i="1"/>
  <c r="OP118" i="1"/>
  <c r="NA82" i="1"/>
  <c r="NY82" i="1"/>
  <c r="PY82" i="1"/>
  <c r="NY78" i="1"/>
  <c r="NH112" i="1"/>
  <c r="NH116" i="1" s="1"/>
  <c r="OF112" i="1"/>
  <c r="RI100" i="1"/>
  <c r="PL159" i="1"/>
  <c r="PL165" i="1" s="1"/>
  <c r="PL171" i="1" s="1"/>
  <c r="MT118" i="1"/>
  <c r="NR118" i="1"/>
  <c r="PB118" i="1"/>
  <c r="PJ173" i="1"/>
  <c r="NM82" i="1"/>
  <c r="ND88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MH197" i="1"/>
  <c r="OW82" i="1"/>
  <c r="OW78" i="1"/>
  <c r="PA242" i="1"/>
  <c r="PM157" i="1"/>
  <c r="MH157" i="1"/>
  <c r="NA78" i="1"/>
  <c r="MP185" i="1"/>
  <c r="PF72" i="1"/>
  <c r="PF74" i="1"/>
  <c r="PF80" i="1" s="1"/>
  <c r="QD72" i="1"/>
  <c r="QD74" i="1"/>
  <c r="QD78" i="1" s="1"/>
  <c r="QJ163" i="1"/>
  <c r="QJ165" i="1"/>
  <c r="QJ171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57" i="1"/>
  <c r="QS157" i="1"/>
  <c r="QB157" i="1"/>
  <c r="QR157" i="1"/>
  <c r="RH157" i="1"/>
  <c r="RM167" i="1"/>
  <c r="QB173" i="1"/>
  <c r="QH173" i="1"/>
  <c r="PJ179" i="1"/>
  <c r="RF179" i="1"/>
  <c r="MO88" i="1"/>
  <c r="OK88" i="1"/>
  <c r="MO94" i="1"/>
  <c r="MU94" i="1"/>
  <c r="NA94" i="1"/>
  <c r="NG94" i="1"/>
  <c r="NM94" i="1"/>
  <c r="NS94" i="1"/>
  <c r="NY94" i="1"/>
  <c r="OE94" i="1"/>
  <c r="OK94" i="1"/>
  <c r="OQ94" i="1"/>
  <c r="OW94" i="1"/>
  <c r="PC94" i="1"/>
  <c r="MO258" i="1"/>
  <c r="NA258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E82" i="1"/>
  <c r="NQ82" i="1"/>
  <c r="OC82" i="1"/>
  <c r="PA82" i="1"/>
  <c r="MX100" i="1"/>
  <c r="NJ100" i="1"/>
  <c r="NV100" i="1"/>
  <c r="OH100" i="1"/>
  <c r="OT100" i="1"/>
  <c r="NN258" i="1"/>
  <c r="NZ258" i="1"/>
  <c r="OL258" i="1"/>
  <c r="OX258" i="1"/>
  <c r="MN288" i="1"/>
  <c r="MZ28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RD112" i="1"/>
  <c r="RP112" i="1"/>
  <c r="RP116" i="1" s="1"/>
  <c r="PW197" i="1"/>
  <c r="PW201" i="1" s="1"/>
  <c r="QC197" i="1"/>
  <c r="RA197" i="1"/>
  <c r="QY201" i="1"/>
  <c r="MG118" i="1"/>
  <c r="MG116" i="1"/>
  <c r="MI76" i="1"/>
  <c r="MI72" i="1"/>
  <c r="MI94" i="1"/>
  <c r="MI90" i="1"/>
  <c r="MK246" i="1"/>
  <c r="MK242" i="1"/>
  <c r="MG242" i="1"/>
  <c r="MG157" i="1"/>
  <c r="MG159" i="1"/>
  <c r="MG163" i="1" s="1"/>
  <c r="MI167" i="1"/>
  <c r="MI163" i="1"/>
  <c r="MI185" i="1"/>
  <c r="MK88" i="1"/>
  <c r="MK84" i="1"/>
  <c r="MK112" i="1"/>
  <c r="MK116" i="1" s="1"/>
  <c r="MK108" i="1"/>
  <c r="MK179" i="1"/>
  <c r="MK175" i="1"/>
  <c r="MJ250" i="1"/>
  <c r="MJ256" i="1" s="1"/>
  <c r="MK82" i="1"/>
  <c r="MK78" i="1"/>
  <c r="MI100" i="1"/>
  <c r="MI96" i="1"/>
  <c r="MK106" i="1"/>
  <c r="MK102" i="1"/>
  <c r="MG214" i="1"/>
  <c r="MI264" i="1"/>
  <c r="MI260" i="1"/>
  <c r="MQ72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I270" i="1"/>
  <c r="MI266" i="1"/>
  <c r="MR72" i="1"/>
  <c r="MZ72" i="1"/>
  <c r="NH72" i="1"/>
  <c r="NP72" i="1"/>
  <c r="NX72" i="1"/>
  <c r="OF72" i="1"/>
  <c r="ON72" i="1"/>
  <c r="OV72" i="1"/>
  <c r="MM82" i="1"/>
  <c r="MR82" i="1"/>
  <c r="NC74" i="1"/>
  <c r="NC80" i="1" s="1"/>
  <c r="NH82" i="1"/>
  <c r="NS82" i="1"/>
  <c r="OI82" i="1"/>
  <c r="ON82" i="1"/>
  <c r="OY74" i="1"/>
  <c r="OY80" i="1" s="1"/>
  <c r="OY84" i="1" s="1"/>
  <c r="MR78" i="1"/>
  <c r="OB78" i="1"/>
  <c r="ON78" i="1"/>
  <c r="MR8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MJ118" i="1"/>
  <c r="MK185" i="1"/>
  <c r="MF214" i="1"/>
  <c r="MK276" i="1"/>
  <c r="MK282" i="1"/>
  <c r="NZ27" i="1"/>
  <c r="OA31" i="1"/>
  <c r="OB36" i="1"/>
  <c r="MM72" i="1"/>
  <c r="MU72" i="1"/>
  <c r="NK72" i="1"/>
  <c r="NS72" i="1"/>
  <c r="OA72" i="1"/>
  <c r="OI72" i="1"/>
  <c r="OQ72" i="1"/>
  <c r="MO82" i="1"/>
  <c r="MS82" i="1"/>
  <c r="MY82" i="1"/>
  <c r="ND82" i="1"/>
  <c r="NT82" i="1"/>
  <c r="OE82" i="1"/>
  <c r="OK82" i="1"/>
  <c r="OO82" i="1"/>
  <c r="OU82" i="1"/>
  <c r="OZ82" i="1"/>
  <c r="OZ78" i="1"/>
  <c r="MS78" i="1"/>
  <c r="NE78" i="1"/>
  <c r="NQ78" i="1"/>
  <c r="OC78" i="1"/>
  <c r="OO78" i="1"/>
  <c r="MS8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H82" i="1"/>
  <c r="MH88" i="1"/>
  <c r="MH94" i="1"/>
  <c r="MH106" i="1"/>
  <c r="MH112" i="1"/>
  <c r="MH264" i="1"/>
  <c r="MN72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MO84" i="1"/>
  <c r="NM84" i="1"/>
  <c r="OK84" i="1"/>
  <c r="NG90" i="1"/>
  <c r="OE90" i="1"/>
  <c r="PC90" i="1"/>
  <c r="MR100" i="1"/>
  <c r="MR96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MU114" i="1" s="1"/>
  <c r="OF108" i="1"/>
  <c r="OJ118" i="1"/>
  <c r="OV118" i="1"/>
  <c r="MP88" i="1"/>
  <c r="MV88" i="1"/>
  <c r="NB88" i="1"/>
  <c r="NH88" i="1"/>
  <c r="NN88" i="1"/>
  <c r="NT88" i="1"/>
  <c r="NZ88" i="1"/>
  <c r="OF88" i="1"/>
  <c r="OL88" i="1"/>
  <c r="OR88" i="1"/>
  <c r="OX88" i="1"/>
  <c r="MP84" i="1"/>
  <c r="NB84" i="1"/>
  <c r="NN84" i="1"/>
  <c r="NZ84" i="1"/>
  <c r="OL84" i="1"/>
  <c r="OX84" i="1"/>
  <c r="MP94" i="1"/>
  <c r="NB94" i="1"/>
  <c r="NN94" i="1"/>
  <c r="NZ94" i="1"/>
  <c r="OL94" i="1"/>
  <c r="OX94" i="1"/>
  <c r="MP90" i="1"/>
  <c r="NB90" i="1"/>
  <c r="NN90" i="1"/>
  <c r="NZ90" i="1"/>
  <c r="OL90" i="1"/>
  <c r="OX90" i="1"/>
  <c r="MP10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MS179" i="1"/>
  <c r="MS175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MO179" i="1"/>
  <c r="NA179" i="1"/>
  <c r="NM179" i="1"/>
  <c r="NY179" i="1"/>
  <c r="OK179" i="1"/>
  <c r="OW179" i="1"/>
  <c r="MO175" i="1"/>
  <c r="NM175" i="1"/>
  <c r="OK175" i="1"/>
  <c r="RP82" i="1"/>
  <c r="RP78" i="1"/>
  <c r="PZ94" i="1"/>
  <c r="PZ90" i="1"/>
  <c r="QX94" i="1"/>
  <c r="QX90" i="1"/>
  <c r="OO88" i="1"/>
  <c r="PA88" i="1"/>
  <c r="MM94" i="1"/>
  <c r="MS94" i="1"/>
  <c r="MY94" i="1"/>
  <c r="NE94" i="1"/>
  <c r="NK94" i="1"/>
  <c r="NQ94" i="1"/>
  <c r="NW94" i="1"/>
  <c r="OC94" i="1"/>
  <c r="OI94" i="1"/>
  <c r="OO94" i="1"/>
  <c r="OU94" i="1"/>
  <c r="PA94" i="1"/>
  <c r="MM100" i="1"/>
  <c r="MY100" i="1"/>
  <c r="NK100" i="1"/>
  <c r="NW100" i="1"/>
  <c r="OI100" i="1"/>
  <c r="OU100" i="1"/>
  <c r="MM106" i="1"/>
  <c r="MY106" i="1"/>
  <c r="ND112" i="1"/>
  <c r="OB112" i="1"/>
  <c r="OZ112" i="1"/>
  <c r="OZ116" i="1" s="1"/>
  <c r="MQ118" i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MO185" i="1"/>
  <c r="NA185" i="1"/>
  <c r="NM185" i="1"/>
  <c r="NY185" i="1"/>
  <c r="OK185" i="1"/>
  <c r="MP181" i="1"/>
  <c r="MX197" i="1"/>
  <c r="NV197" i="1"/>
  <c r="ON197" i="1"/>
  <c r="ON201" i="1" s="1"/>
  <c r="OZ197" i="1"/>
  <c r="QW82" i="1"/>
  <c r="RU82" i="1"/>
  <c r="RL82" i="1"/>
  <c r="RL78" i="1"/>
  <c r="QN78" i="1"/>
  <c r="PC157" i="1"/>
  <c r="MR173" i="1"/>
  <c r="ND173" i="1"/>
  <c r="NP173" i="1"/>
  <c r="OB173" i="1"/>
  <c r="ON173" i="1"/>
  <c r="OZ173" i="1"/>
  <c r="MR179" i="1"/>
  <c r="NB185" i="1"/>
  <c r="NB181" i="1"/>
  <c r="NN185" i="1"/>
  <c r="NN181" i="1"/>
  <c r="NZ185" i="1"/>
  <c r="NZ181" i="1"/>
  <c r="OL185" i="1"/>
  <c r="OL181" i="1"/>
  <c r="MS197" i="1"/>
  <c r="MS201" i="1" s="1"/>
  <c r="NE197" i="1"/>
  <c r="NE201" i="1" s="1"/>
  <c r="NQ197" i="1"/>
  <c r="OC197" i="1"/>
  <c r="OO197" i="1"/>
  <c r="OO201" i="1" s="1"/>
  <c r="PA197" i="1"/>
  <c r="PA201" i="1" s="1"/>
  <c r="MT203" i="1"/>
  <c r="NF203" i="1"/>
  <c r="NF201" i="1"/>
  <c r="NR203" i="1"/>
  <c r="OD203" i="1"/>
  <c r="OD201" i="1"/>
  <c r="OP203" i="1"/>
  <c r="PB203" i="1"/>
  <c r="PB201" i="1"/>
  <c r="MT201" i="1"/>
  <c r="OP201" i="1"/>
  <c r="NT214" i="1" s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MO197" i="1"/>
  <c r="MO201" i="1" s="1"/>
  <c r="NA197" i="1"/>
  <c r="NM197" i="1"/>
  <c r="NY197" i="1"/>
  <c r="NY201" i="1" s="1"/>
  <c r="OK197" i="1"/>
  <c r="OW197" i="1"/>
  <c r="MO193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E179" i="1"/>
  <c r="NQ179" i="1"/>
  <c r="OC179" i="1"/>
  <c r="OO179" i="1"/>
  <c r="PA179" i="1"/>
  <c r="OT175" i="1"/>
  <c r="MS185" i="1"/>
  <c r="NE185" i="1"/>
  <c r="NQ185" i="1"/>
  <c r="OC185" i="1"/>
  <c r="OF197" i="1"/>
  <c r="OR197" i="1"/>
  <c r="OR201" i="1" s="1"/>
  <c r="NV214" i="1" s="1"/>
  <c r="MN203" i="1"/>
  <c r="MZ203" i="1"/>
  <c r="NL203" i="1"/>
  <c r="NX203" i="1"/>
  <c r="OJ203" i="1"/>
  <c r="OV203" i="1"/>
  <c r="MS258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E114" i="1" s="1"/>
  <c r="PQ106" i="1"/>
  <c r="RA106" i="1"/>
  <c r="RM106" i="1"/>
  <c r="PO157" i="1"/>
  <c r="PO159" i="1"/>
  <c r="PW157" i="1"/>
  <c r="PW167" i="1"/>
  <c r="QM157" i="1"/>
  <c r="QM159" i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PF84" i="1"/>
  <c r="RB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RQ169" i="1"/>
  <c r="RQ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114" i="1" s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QX116" i="1"/>
  <c r="RC108" i="1"/>
  <c r="RC112" i="1"/>
  <c r="RS108" i="1"/>
  <c r="RS112" i="1"/>
  <c r="PJ106" i="1"/>
  <c r="PZ106" i="1"/>
  <c r="QX106" i="1"/>
  <c r="RF106" i="1"/>
  <c r="RF114" i="1" s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F78" i="1"/>
  <c r="PV78" i="1"/>
  <c r="PZ78" i="1"/>
  <c r="QT78" i="1"/>
  <c r="QX78" i="1"/>
  <c r="RB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C114" i="1" s="1"/>
  <c r="QN106" i="1"/>
  <c r="QR106" i="1"/>
  <c r="RI106" i="1"/>
  <c r="RI114" i="1" s="1"/>
  <c r="PQ100" i="1"/>
  <c r="PQ114" i="1" s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K116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PO165" i="1"/>
  <c r="PO163" i="1"/>
  <c r="QM165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J177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L120" i="1"/>
  <c r="RP120" i="1"/>
  <c r="PG106" i="1"/>
  <c r="PK106" i="1"/>
  <c r="PK114" i="1" s="1"/>
  <c r="PS106" i="1"/>
  <c r="PS114" i="1" s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D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PX165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RQ163" i="1"/>
  <c r="PY173" i="1"/>
  <c r="PY169" i="1"/>
  <c r="QW173" i="1"/>
  <c r="QW169" i="1"/>
  <c r="RU173" i="1"/>
  <c r="RU169" i="1"/>
  <c r="PP167" i="1"/>
  <c r="QB167" i="1"/>
  <c r="QN167" i="1"/>
  <c r="QZ167" i="1"/>
  <c r="QJ169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S205" i="1"/>
  <c r="RS201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99" i="1" s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QC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99" i="1" s="1"/>
  <c r="RS181" i="1"/>
  <c r="PE187" i="1"/>
  <c r="PE191" i="1"/>
  <c r="PP191" i="1"/>
  <c r="PP199" i="1" s="1"/>
  <c r="PP187" i="1"/>
  <c r="QF191" i="1"/>
  <c r="QF187" i="1"/>
  <c r="QF197" i="1"/>
  <c r="QQ191" i="1"/>
  <c r="QQ199" i="1" s="1"/>
  <c r="RL191" i="1"/>
  <c r="RL187" i="1"/>
  <c r="PS197" i="1"/>
  <c r="PS193" i="1"/>
  <c r="PY201" i="1"/>
  <c r="RA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9" i="1" s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99" i="1" s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QL199" i="1" s="1"/>
  <c r="RF191" i="1"/>
  <c r="PW193" i="1"/>
  <c r="RC193" i="1"/>
  <c r="PM197" i="1"/>
  <c r="PU201" i="1"/>
  <c r="PU203" i="1"/>
  <c r="QO197" i="1"/>
  <c r="RI197" i="1"/>
  <c r="PG191" i="1"/>
  <c r="PG199" i="1" s="1"/>
  <c r="PK191" i="1"/>
  <c r="PK199" i="1" s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MQ84" i="1"/>
  <c r="MQ86" i="1"/>
  <c r="OM84" i="1"/>
  <c r="OM86" i="1"/>
  <c r="MN80" i="1"/>
  <c r="MN78" i="1"/>
  <c r="MZ80" i="1"/>
  <c r="MZ78" i="1"/>
  <c r="NL80" i="1"/>
  <c r="NL78" i="1"/>
  <c r="NX80" i="1"/>
  <c r="NX78" i="1"/>
  <c r="OJ80" i="1"/>
  <c r="OJ78" i="1"/>
  <c r="OV80" i="1"/>
  <c r="OV78" i="1"/>
  <c r="NC84" i="1"/>
  <c r="NC86" i="1"/>
  <c r="NZ9" i="1"/>
  <c r="NZ16" i="1"/>
  <c r="OA27" i="1"/>
  <c r="OB31" i="1"/>
  <c r="OB34" i="1"/>
  <c r="OA36" i="1"/>
  <c r="MP72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M78" i="1"/>
  <c r="MQ78" i="1"/>
  <c r="MU78" i="1"/>
  <c r="MY78" i="1"/>
  <c r="NC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R84" i="1"/>
  <c r="MV84" i="1"/>
  <c r="ND84" i="1"/>
  <c r="NH84" i="1"/>
  <c r="NP84" i="1"/>
  <c r="NT84" i="1"/>
  <c r="OB84" i="1"/>
  <c r="OF84" i="1"/>
  <c r="ON84" i="1"/>
  <c r="OR84" i="1"/>
  <c r="OZ84" i="1"/>
  <c r="MO90" i="1"/>
  <c r="MS90" i="1"/>
  <c r="NA90" i="1"/>
  <c r="NE90" i="1"/>
  <c r="NM90" i="1"/>
  <c r="NQ90" i="1"/>
  <c r="NY90" i="1"/>
  <c r="OC90" i="1"/>
  <c r="OK90" i="1"/>
  <c r="OO90" i="1"/>
  <c r="OW90" i="1"/>
  <c r="PA90" i="1"/>
  <c r="MP96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MM112" i="1"/>
  <c r="MS112" i="1"/>
  <c r="MS108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MR106" i="1"/>
  <c r="MR114" i="1" s="1"/>
  <c r="ND106" i="1"/>
  <c r="NP106" i="1"/>
  <c r="NP114" i="1" s="1"/>
  <c r="OB106" i="1"/>
  <c r="OB114" i="1" s="1"/>
  <c r="MN118" i="1"/>
  <c r="MZ118" i="1"/>
  <c r="NL118" i="1"/>
  <c r="NX118" i="1"/>
  <c r="MQ171" i="1"/>
  <c r="MQ169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MO76" i="1"/>
  <c r="MS76" i="1"/>
  <c r="NA76" i="1"/>
  <c r="NE76" i="1"/>
  <c r="NM76" i="1"/>
  <c r="NQ76" i="1"/>
  <c r="NY76" i="1"/>
  <c r="OC76" i="1"/>
  <c r="OK76" i="1"/>
  <c r="OO76" i="1"/>
  <c r="OW76" i="1"/>
  <c r="PA76" i="1"/>
  <c r="MP82" i="1"/>
  <c r="MX82" i="1"/>
  <c r="NB82" i="1"/>
  <c r="NJ82" i="1"/>
  <c r="NN82" i="1"/>
  <c r="NV82" i="1"/>
  <c r="NZ82" i="1"/>
  <c r="OH82" i="1"/>
  <c r="OL82" i="1"/>
  <c r="OT82" i="1"/>
  <c r="OX82" i="1"/>
  <c r="MM88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R94" i="1"/>
  <c r="MV94" i="1"/>
  <c r="ND94" i="1"/>
  <c r="NH94" i="1"/>
  <c r="NP94" i="1"/>
  <c r="NT94" i="1"/>
  <c r="OB94" i="1"/>
  <c r="OF94" i="1"/>
  <c r="ON94" i="1"/>
  <c r="OR94" i="1"/>
  <c r="OZ94" i="1"/>
  <c r="MP106" i="1"/>
  <c r="MX106" i="1"/>
  <c r="MX114" i="1" s="1"/>
  <c r="NB106" i="1"/>
  <c r="NB114" i="1" s="1"/>
  <c r="NJ106" i="1"/>
  <c r="NN106" i="1"/>
  <c r="NV106" i="1"/>
  <c r="NZ106" i="1"/>
  <c r="NZ114" i="1" s="1"/>
  <c r="OH106" i="1"/>
  <c r="OH114" i="1" s="1"/>
  <c r="OL106" i="1"/>
  <c r="OT106" i="1"/>
  <c r="OT114" i="1" s="1"/>
  <c r="OX106" i="1"/>
  <c r="OX114" i="1" s="1"/>
  <c r="MO100" i="1"/>
  <c r="MS100" i="1"/>
  <c r="NA100" i="1"/>
  <c r="NE100" i="1"/>
  <c r="NM100" i="1"/>
  <c r="NQ100" i="1"/>
  <c r="MM102" i="1"/>
  <c r="MU102" i="1"/>
  <c r="MO112" i="1"/>
  <c r="MO108" i="1"/>
  <c r="MX112" i="1"/>
  <c r="MX108" i="1"/>
  <c r="ND116" i="1"/>
  <c r="NM112" i="1"/>
  <c r="NM108" i="1"/>
  <c r="NV112" i="1"/>
  <c r="NV108" i="1"/>
  <c r="OB116" i="1"/>
  <c r="OF116" i="1"/>
  <c r="OK112" i="1"/>
  <c r="OK108" i="1"/>
  <c r="OT112" i="1"/>
  <c r="OT108" i="1"/>
  <c r="MS106" i="1"/>
  <c r="NE106" i="1"/>
  <c r="NQ106" i="1"/>
  <c r="OC106" i="1"/>
  <c r="OA22" i="1"/>
  <c r="OA37" i="1"/>
  <c r="NG106" i="1"/>
  <c r="NK106" i="1"/>
  <c r="NS106" i="1"/>
  <c r="NS114" i="1" s="1"/>
  <c r="NW106" i="1"/>
  <c r="OE106" i="1"/>
  <c r="OE114" i="1" s="1"/>
  <c r="OI106" i="1"/>
  <c r="OI114" i="1" s="1"/>
  <c r="OQ106" i="1"/>
  <c r="OU106" i="1"/>
  <c r="OU114" i="1" s="1"/>
  <c r="PC106" i="1"/>
  <c r="MP102" i="1"/>
  <c r="MX102" i="1"/>
  <c r="NN102" i="1"/>
  <c r="NV102" i="1"/>
  <c r="OL102" i="1"/>
  <c r="OT102" i="1"/>
  <c r="MP112" i="1"/>
  <c r="MP108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MO106" i="1"/>
  <c r="NA106" i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14" i="1" s="1"/>
  <c r="OR102" i="1"/>
  <c r="OZ106" i="1"/>
  <c r="OZ102" i="1"/>
  <c r="MY102" i="1"/>
  <c r="NG102" i="1"/>
  <c r="NW102" i="1"/>
  <c r="OE102" i="1"/>
  <c r="OU102" i="1"/>
  <c r="PC102" i="1"/>
  <c r="MR11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MV114" i="1" s="1"/>
  <c r="NH106" i="1"/>
  <c r="NT106" i="1"/>
  <c r="NT114" i="1" s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O157" i="1"/>
  <c r="MS157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MM167" i="1"/>
  <c r="MS163" i="1"/>
  <c r="MS16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MR161" i="1"/>
  <c r="ND161" i="1"/>
  <c r="NP161" i="1"/>
  <c r="OB161" i="1"/>
  <c r="ON161" i="1"/>
  <c r="OZ161" i="1"/>
  <c r="MN163" i="1"/>
  <c r="NL163" i="1"/>
  <c r="MP169" i="1"/>
  <c r="MP17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N171" i="1"/>
  <c r="MN169" i="1"/>
  <c r="MZ171" i="1"/>
  <c r="MZ169" i="1"/>
  <c r="NL171" i="1"/>
  <c r="NL169" i="1"/>
  <c r="NX171" i="1"/>
  <c r="NX169" i="1"/>
  <c r="OJ157" i="1"/>
  <c r="OJ159" i="1"/>
  <c r="OV157" i="1"/>
  <c r="OV159" i="1"/>
  <c r="MP157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O163" i="1"/>
  <c r="MO16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MQ163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MP179" i="1"/>
  <c r="NB179" i="1"/>
  <c r="NN179" i="1"/>
  <c r="NZ179" i="1"/>
  <c r="OL179" i="1"/>
  <c r="MM157" i="1"/>
  <c r="MQ157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P167" i="1"/>
  <c r="MP163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MM173" i="1"/>
  <c r="MM169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N157" i="1"/>
  <c r="MV157" i="1"/>
  <c r="MZ157" i="1"/>
  <c r="NH157" i="1"/>
  <c r="NL157" i="1"/>
  <c r="NT157" i="1"/>
  <c r="NX157" i="1"/>
  <c r="OF157" i="1"/>
  <c r="OM157" i="1"/>
  <c r="OU157" i="1"/>
  <c r="MR16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O173" i="1"/>
  <c r="MS17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R175" i="1"/>
  <c r="MV175" i="1"/>
  <c r="ND175" i="1"/>
  <c r="NH175" i="1"/>
  <c r="NP175" i="1"/>
  <c r="NT175" i="1"/>
  <c r="OB175" i="1"/>
  <c r="OF175" i="1"/>
  <c r="ON175" i="1"/>
  <c r="OR175" i="1"/>
  <c r="OZ175" i="1"/>
  <c r="MM185" i="1"/>
  <c r="MU185" i="1"/>
  <c r="MY185" i="1"/>
  <c r="NG185" i="1"/>
  <c r="NK185" i="1"/>
  <c r="NS185" i="1"/>
  <c r="NW185" i="1"/>
  <c r="OE185" i="1"/>
  <c r="OI185" i="1"/>
  <c r="OQ185" i="1"/>
  <c r="OU185" i="1"/>
  <c r="PC185" i="1"/>
  <c r="MO181" i="1"/>
  <c r="MS181" i="1"/>
  <c r="NA181" i="1"/>
  <c r="NE181" i="1"/>
  <c r="NM181" i="1"/>
  <c r="NQ181" i="1"/>
  <c r="NY181" i="1"/>
  <c r="OC181" i="1"/>
  <c r="OK181" i="1"/>
  <c r="OQ181" i="1"/>
  <c r="MO191" i="1"/>
  <c r="MO205" i="1" s="1"/>
  <c r="MS191" i="1"/>
  <c r="MS199" i="1" s="1"/>
  <c r="MX187" i="1"/>
  <c r="MX19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MP197" i="1"/>
  <c r="MU193" i="1"/>
  <c r="MU197" i="1"/>
  <c r="ND197" i="1"/>
  <c r="ND193" i="1"/>
  <c r="NJ197" i="1"/>
  <c r="NN197" i="1"/>
  <c r="NS193" i="1"/>
  <c r="NS197" i="1"/>
  <c r="OB197" i="1"/>
  <c r="OB193" i="1"/>
  <c r="OH197" i="1"/>
  <c r="OT197" i="1"/>
  <c r="OZ201" i="1"/>
  <c r="OT173" i="1"/>
  <c r="OX173" i="1"/>
  <c r="MR185" i="1"/>
  <c r="MV185" i="1"/>
  <c r="ND185" i="1"/>
  <c r="NH185" i="1"/>
  <c r="NP185" i="1"/>
  <c r="NT185" i="1"/>
  <c r="OB185" i="1"/>
  <c r="OF185" i="1"/>
  <c r="ON185" i="1"/>
  <c r="OR185" i="1"/>
  <c r="OZ185" i="1"/>
  <c r="MM179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P187" i="1"/>
  <c r="MP191" i="1"/>
  <c r="MY191" i="1"/>
  <c r="MY187" i="1"/>
  <c r="ND19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MM193" i="1"/>
  <c r="MM197" i="1"/>
  <c r="MV197" i="1"/>
  <c r="MV193" i="1"/>
  <c r="NA201" i="1"/>
  <c r="NK193" i="1"/>
  <c r="NK197" i="1"/>
  <c r="NT197" i="1"/>
  <c r="NT193" i="1"/>
  <c r="OC201" i="1"/>
  <c r="PA205" i="1"/>
  <c r="MT250" i="1"/>
  <c r="MT248" i="1"/>
  <c r="MM181" i="1"/>
  <c r="MU181" i="1"/>
  <c r="MY181" i="1"/>
  <c r="MU191" i="1"/>
  <c r="MU187" i="1"/>
  <c r="NA191" i="1"/>
  <c r="NA199" i="1" s="1"/>
  <c r="NE191" i="1"/>
  <c r="NE205" i="1" s="1"/>
  <c r="NJ187" i="1"/>
  <c r="NJ191" i="1"/>
  <c r="NJ199" i="1" s="1"/>
  <c r="NS191" i="1"/>
  <c r="NS199" i="1" s="1"/>
  <c r="NS187" i="1"/>
  <c r="NY191" i="1"/>
  <c r="OC191" i="1"/>
  <c r="OC199" i="1" s="1"/>
  <c r="OH187" i="1"/>
  <c r="OH191" i="1"/>
  <c r="OQ191" i="1"/>
  <c r="OQ187" i="1"/>
  <c r="OW191" i="1"/>
  <c r="OW205" i="1" s="1"/>
  <c r="PA191" i="1"/>
  <c r="OW185" i="1"/>
  <c r="MR197" i="1"/>
  <c r="MR193" i="1"/>
  <c r="MX201" i="1"/>
  <c r="NB197" i="1"/>
  <c r="NG193" i="1"/>
  <c r="NG197" i="1"/>
  <c r="NP197" i="1"/>
  <c r="NP193" i="1"/>
  <c r="NV201" i="1"/>
  <c r="NZ197" i="1"/>
  <c r="OW201" i="1"/>
  <c r="MQ248" i="1"/>
  <c r="MQ250" i="1"/>
  <c r="MR181" i="1"/>
  <c r="MV181" i="1"/>
  <c r="ND181" i="1"/>
  <c r="NH181" i="1"/>
  <c r="NP181" i="1"/>
  <c r="NT181" i="1"/>
  <c r="OB181" i="1"/>
  <c r="OF181" i="1"/>
  <c r="ON181" i="1"/>
  <c r="MM191" i="1"/>
  <c r="MM187" i="1"/>
  <c r="MR191" i="1"/>
  <c r="MV191" i="1"/>
  <c r="NB187" i="1"/>
  <c r="NB191" i="1"/>
  <c r="NK191" i="1"/>
  <c r="NK187" i="1"/>
  <c r="NP191" i="1"/>
  <c r="NT191" i="1"/>
  <c r="NZ187" i="1"/>
  <c r="NZ191" i="1"/>
  <c r="NZ199" i="1" s="1"/>
  <c r="OI191" i="1"/>
  <c r="OI187" i="1"/>
  <c r="ON191" i="1"/>
  <c r="OR191" i="1"/>
  <c r="OR205" i="1" s="1"/>
  <c r="OX187" i="1"/>
  <c r="OX191" i="1"/>
  <c r="OX185" i="1"/>
  <c r="MY193" i="1"/>
  <c r="MY197" i="1"/>
  <c r="NH197" i="1"/>
  <c r="NH193" i="1"/>
  <c r="NM201" i="1"/>
  <c r="NQ201" i="1"/>
  <c r="NW193" i="1"/>
  <c r="NW197" i="1"/>
  <c r="OL197" i="1"/>
  <c r="OX197" i="1"/>
  <c r="MN250" i="1"/>
  <c r="MN248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N201" i="1"/>
  <c r="MZ201" i="1"/>
  <c r="NL201" i="1"/>
  <c r="NX201" i="1"/>
  <c r="OJ201" i="1"/>
  <c r="OV201" i="1"/>
  <c r="MQ203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R252" i="1"/>
  <c r="MR248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MP246" i="1"/>
  <c r="NB246" i="1"/>
  <c r="NN246" i="1"/>
  <c r="NZ246" i="1"/>
  <c r="OE197" i="1"/>
  <c r="OI197" i="1"/>
  <c r="OQ197" i="1"/>
  <c r="OU197" i="1"/>
  <c r="PC197" i="1"/>
  <c r="MO242" i="1"/>
  <c r="MS242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O252" i="1"/>
  <c r="MS25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MP258" i="1"/>
  <c r="NB258" i="1"/>
  <c r="MT242" i="1"/>
  <c r="NF242" i="1"/>
  <c r="NR242" i="1"/>
  <c r="OD242" i="1"/>
  <c r="OH242" i="1"/>
  <c r="OL242" i="1"/>
  <c r="OP242" i="1"/>
  <c r="OT242" i="1"/>
  <c r="OX242" i="1"/>
  <c r="PC242" i="1"/>
  <c r="MP248" i="1"/>
  <c r="MP25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M246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Q242" i="1"/>
  <c r="MU242" i="1"/>
  <c r="NG242" i="1"/>
  <c r="NS242" i="1"/>
  <c r="OE242" i="1"/>
  <c r="OI242" i="1"/>
  <c r="OQ242" i="1"/>
  <c r="OU242" i="1"/>
  <c r="MM248" i="1"/>
  <c r="MM25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MO254" i="1"/>
  <c r="MS254" i="1"/>
  <c r="NA254" i="1"/>
  <c r="NE254" i="1"/>
  <c r="NM254" i="1"/>
  <c r="NQ254" i="1"/>
  <c r="NY254" i="1"/>
  <c r="OC254" i="1"/>
  <c r="OK254" i="1"/>
  <c r="OO254" i="1"/>
  <c r="MR264" i="1"/>
  <c r="MR260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M258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MO248" i="1"/>
  <c r="MS248" i="1"/>
  <c r="NA248" i="1"/>
  <c r="NE248" i="1"/>
  <c r="NM248" i="1"/>
  <c r="NQ248" i="1"/>
  <c r="NY248" i="1"/>
  <c r="OC248" i="1"/>
  <c r="OZ258" i="1"/>
  <c r="MP254" i="1"/>
  <c r="MX254" i="1"/>
  <c r="NB254" i="1"/>
  <c r="NJ254" i="1"/>
  <c r="NN254" i="1"/>
  <c r="NV254" i="1"/>
  <c r="NZ254" i="1"/>
  <c r="OH254" i="1"/>
  <c r="OL254" i="1"/>
  <c r="OT254" i="1"/>
  <c r="OX254" i="1"/>
  <c r="MO264" i="1"/>
  <c r="MO260" i="1"/>
  <c r="MS264" i="1"/>
  <c r="MS260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R258" i="1"/>
  <c r="MV258" i="1"/>
  <c r="ND258" i="1"/>
  <c r="NH258" i="1"/>
  <c r="NP258" i="1"/>
  <c r="NT258" i="1"/>
  <c r="OB258" i="1"/>
  <c r="OF258" i="1"/>
  <c r="ON258" i="1"/>
  <c r="OR258" i="1"/>
  <c r="MS270" i="1"/>
  <c r="NE270" i="1"/>
  <c r="NQ270" i="1"/>
  <c r="OC270" i="1"/>
  <c r="OO270" i="1"/>
  <c r="PA270" i="1"/>
  <c r="OW258" i="1"/>
  <c r="PA258" i="1"/>
  <c r="PC254" i="1"/>
  <c r="MP260" i="1"/>
  <c r="MP26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MO270" i="1"/>
  <c r="NA270" i="1"/>
  <c r="NM270" i="1"/>
  <c r="NY270" i="1"/>
  <c r="OK270" i="1"/>
  <c r="OW270" i="1"/>
  <c r="OZ254" i="1"/>
  <c r="MM260" i="1"/>
  <c r="MM26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MP270" i="1"/>
  <c r="NB270" i="1"/>
  <c r="NN270" i="1"/>
  <c r="NZ270" i="1"/>
  <c r="OL270" i="1"/>
  <c r="OX270" i="1"/>
  <c r="PC270" i="1"/>
  <c r="MO266" i="1"/>
  <c r="MS266" i="1"/>
  <c r="NA266" i="1"/>
  <c r="NE266" i="1"/>
  <c r="NM266" i="1"/>
  <c r="NQ266" i="1"/>
  <c r="NY266" i="1"/>
  <c r="OC266" i="1"/>
  <c r="OK266" i="1"/>
  <c r="OO266" i="1"/>
  <c r="OW266" i="1"/>
  <c r="PA266" i="1"/>
  <c r="MR27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M270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P266" i="1"/>
  <c r="MX266" i="1"/>
  <c r="NB266" i="1"/>
  <c r="NJ266" i="1"/>
  <c r="NN266" i="1"/>
  <c r="NV266" i="1"/>
  <c r="NZ266" i="1"/>
  <c r="OH266" i="1"/>
  <c r="OL266" i="1"/>
  <c r="OT266" i="1"/>
  <c r="OX266" i="1"/>
  <c r="MO276" i="1"/>
  <c r="MO284" i="1" s="1"/>
  <c r="MS276" i="1"/>
  <c r="NA276" i="1"/>
  <c r="NE276" i="1"/>
  <c r="NM276" i="1"/>
  <c r="NQ276" i="1"/>
  <c r="NY276" i="1"/>
  <c r="NY284" i="1" s="1"/>
  <c r="OC276" i="1"/>
  <c r="OC284" i="1" s="1"/>
  <c r="OK276" i="1"/>
  <c r="OK284" i="1" s="1"/>
  <c r="OO276" i="1"/>
  <c r="OW276" i="1"/>
  <c r="OW272" i="1"/>
  <c r="PA276" i="1"/>
  <c r="PA272" i="1"/>
  <c r="MR270" i="1"/>
  <c r="MV270" i="1"/>
  <c r="ND270" i="1"/>
  <c r="NH270" i="1"/>
  <c r="NP270" i="1"/>
  <c r="NT270" i="1"/>
  <c r="OB270" i="1"/>
  <c r="OF270" i="1"/>
  <c r="ON270" i="1"/>
  <c r="OR270" i="1"/>
  <c r="MR272" i="1"/>
  <c r="NH272" i="1"/>
  <c r="OK272" i="1"/>
  <c r="PC266" i="1"/>
  <c r="MP272" i="1"/>
  <c r="MP276" i="1"/>
  <c r="MX272" i="1"/>
  <c r="MX276" i="1"/>
  <c r="NB272" i="1"/>
  <c r="NB27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MS272" i="1"/>
  <c r="NA272" i="1"/>
  <c r="NY272" i="1"/>
  <c r="OO272" i="1"/>
  <c r="OZ266" i="1"/>
  <c r="MM276" i="1"/>
  <c r="MM284" i="1" s="1"/>
  <c r="MM272" i="1"/>
  <c r="MU276" i="1"/>
  <c r="MU272" i="1"/>
  <c r="MY276" i="1"/>
  <c r="MY272" i="1"/>
  <c r="NG276" i="1"/>
  <c r="NG272" i="1"/>
  <c r="NK276" i="1"/>
  <c r="NK284" i="1" s="1"/>
  <c r="NK272" i="1"/>
  <c r="NS276" i="1"/>
  <c r="NS272" i="1"/>
  <c r="NW276" i="1"/>
  <c r="NW272" i="1"/>
  <c r="OE276" i="1"/>
  <c r="OE272" i="1"/>
  <c r="OI276" i="1"/>
  <c r="OI284" i="1" s="1"/>
  <c r="OI272" i="1"/>
  <c r="OQ276" i="1"/>
  <c r="OQ272" i="1"/>
  <c r="OU276" i="1"/>
  <c r="OU272" i="1"/>
  <c r="PC276" i="1"/>
  <c r="PC272" i="1"/>
  <c r="MV272" i="1"/>
  <c r="ND272" i="1"/>
  <c r="NM272" i="1"/>
  <c r="OC272" i="1"/>
  <c r="MM282" i="1"/>
  <c r="MY282" i="1"/>
  <c r="NK282" i="1"/>
  <c r="OI282" i="1"/>
  <c r="OU282" i="1"/>
  <c r="MM278" i="1"/>
  <c r="NS278" i="1"/>
  <c r="OI278" i="1"/>
  <c r="MP282" i="1"/>
  <c r="MW288" i="1"/>
  <c r="NB282" i="1"/>
  <c r="NI288" i="1"/>
  <c r="NN282" i="1"/>
  <c r="NU288" i="1"/>
  <c r="NZ282" i="1"/>
  <c r="OG288" i="1"/>
  <c r="OL282" i="1"/>
  <c r="OS288" i="1"/>
  <c r="OX282" i="1"/>
  <c r="MQ288" i="1"/>
  <c r="NO288" i="1"/>
  <c r="OM288" i="1"/>
  <c r="MY278" i="1"/>
  <c r="OE278" i="1"/>
  <c r="OU278" i="1"/>
  <c r="MX282" i="1"/>
  <c r="NJ282" i="1"/>
  <c r="NV282" i="1"/>
  <c r="OH282" i="1"/>
  <c r="OT282" i="1"/>
  <c r="MR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MO282" i="1"/>
  <c r="MS282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MG248" i="1"/>
  <c r="MG250" i="1"/>
  <c r="MK258" i="1"/>
  <c r="MH242" i="1"/>
  <c r="MK252" i="1"/>
  <c r="MH258" i="1"/>
  <c r="MI252" i="1"/>
  <c r="MH270" i="1"/>
  <c r="MH266" i="1"/>
  <c r="MK264" i="1"/>
  <c r="MH276" i="1"/>
  <c r="MH272" i="1"/>
  <c r="MH278" i="1"/>
  <c r="MH282" i="1"/>
  <c r="MI242" i="1"/>
  <c r="MH252" i="1"/>
  <c r="MI258" i="1"/>
  <c r="MK286" i="1"/>
  <c r="MK290" i="1"/>
  <c r="MK266" i="1"/>
  <c r="MI276" i="1"/>
  <c r="MI284" i="1" s="1"/>
  <c r="MI272" i="1"/>
  <c r="MG288" i="1"/>
  <c r="MG286" i="1"/>
  <c r="MK270" i="1"/>
  <c r="MK284" i="1" s="1"/>
  <c r="MI282" i="1"/>
  <c r="MI278" i="1"/>
  <c r="MJ288" i="1"/>
  <c r="MH169" i="1"/>
  <c r="MH179" i="1"/>
  <c r="MG165" i="1"/>
  <c r="MK167" i="1"/>
  <c r="MJ159" i="1"/>
  <c r="MJ157" i="1"/>
  <c r="MK173" i="1"/>
  <c r="MH173" i="1"/>
  <c r="MI179" i="1"/>
  <c r="MI175" i="1"/>
  <c r="MK161" i="1"/>
  <c r="MH167" i="1"/>
  <c r="MI173" i="1"/>
  <c r="MI191" i="1"/>
  <c r="MI199" i="1" s="1"/>
  <c r="MI187" i="1"/>
  <c r="MK181" i="1"/>
  <c r="MH185" i="1"/>
  <c r="MK193" i="1"/>
  <c r="MK197" i="1"/>
  <c r="MH201" i="1"/>
  <c r="MK191" i="1"/>
  <c r="MK187" i="1"/>
  <c r="MH191" i="1"/>
  <c r="MJ203" i="1"/>
  <c r="MI197" i="1"/>
  <c r="MJ201" i="1"/>
  <c r="MG203" i="1"/>
  <c r="MI82" i="1"/>
  <c r="MK94" i="1"/>
  <c r="MI106" i="1"/>
  <c r="MI114" i="1" s="1"/>
  <c r="MJ74" i="1"/>
  <c r="MK76" i="1"/>
  <c r="MI88" i="1"/>
  <c r="MK100" i="1"/>
  <c r="MK114" i="1" s="1"/>
  <c r="MI112" i="1"/>
  <c r="MH120" i="1"/>
  <c r="MH116" i="1"/>
  <c r="MG74" i="1"/>
  <c r="MH76" i="1"/>
  <c r="MH100" i="1"/>
  <c r="MH114" i="1" s="1"/>
  <c r="MH90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ON199" i="1" l="1"/>
  <c r="NK199" i="1"/>
  <c r="MR199" i="1"/>
  <c r="PM199" i="1"/>
  <c r="OE284" i="1"/>
  <c r="NG284" i="1"/>
  <c r="OL284" i="1"/>
  <c r="NQ284" i="1"/>
  <c r="NH199" i="1"/>
  <c r="MO114" i="1"/>
  <c r="MM114" i="1"/>
  <c r="NE114" i="1"/>
  <c r="QK120" i="1"/>
  <c r="OK205" i="1"/>
  <c r="MY114" i="1"/>
  <c r="PQ120" i="1"/>
  <c r="OK201" i="1"/>
  <c r="OK199" i="1"/>
  <c r="MO199" i="1"/>
  <c r="MP114" i="1"/>
  <c r="MK199" i="1"/>
  <c r="MH284" i="1"/>
  <c r="NT199" i="1"/>
  <c r="NQ199" i="1"/>
  <c r="MX199" i="1"/>
  <c r="OZ114" i="1"/>
  <c r="NW114" i="1"/>
  <c r="OC114" i="1"/>
  <c r="NJ114" i="1"/>
  <c r="ND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MS205" i="1"/>
  <c r="MK120" i="1"/>
  <c r="NP199" i="1"/>
  <c r="MP199" i="1"/>
  <c r="NA114" i="1"/>
  <c r="OQ114" i="1"/>
  <c r="PS199" i="1"/>
  <c r="PY199" i="1"/>
  <c r="QB199" i="1"/>
  <c r="PJ199" i="1"/>
  <c r="RD120" i="1"/>
  <c r="QO114" i="1"/>
  <c r="PE120" i="1"/>
  <c r="RO199" i="1"/>
  <c r="MJ254" i="1"/>
  <c r="OF201" i="1"/>
  <c r="OX199" i="1"/>
  <c r="NB199" i="1"/>
  <c r="MX205" i="1"/>
  <c r="OQ199" i="1"/>
  <c r="NY199" i="1"/>
  <c r="MU199" i="1"/>
  <c r="OF114" i="1"/>
  <c r="NK114" i="1"/>
  <c r="NQ114" i="1"/>
  <c r="OY86" i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MU284" i="1"/>
  <c r="NN284" i="1"/>
  <c r="NB284" i="1"/>
  <c r="MP284" i="1"/>
  <c r="OO284" i="1"/>
  <c r="MS284" i="1"/>
  <c r="NQ205" i="1"/>
  <c r="PA199" i="1"/>
  <c r="OH199" i="1"/>
  <c r="NE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MR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MM199" i="1"/>
  <c r="PN199" i="1"/>
  <c r="QE199" i="1"/>
  <c r="RF199" i="1"/>
  <c r="QX199" i="1"/>
  <c r="RU199" i="1"/>
  <c r="PQ205" i="1"/>
  <c r="RH169" i="1"/>
  <c r="RC114" i="1"/>
  <c r="QE114" i="1"/>
  <c r="RH177" i="1"/>
  <c r="PL169" i="1"/>
  <c r="QZ114" i="1"/>
  <c r="QC120" i="1"/>
  <c r="PR84" i="1"/>
  <c r="NJ284" i="1"/>
  <c r="NM205" i="1"/>
  <c r="MS114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RH181" i="1"/>
  <c r="RH183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QD84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MO290" i="1"/>
  <c r="MO286" i="1"/>
  <c r="ON290" i="1"/>
  <c r="ON286" i="1"/>
  <c r="NP290" i="1"/>
  <c r="NP286" i="1"/>
  <c r="MR290" i="1"/>
  <c r="MR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MR205" i="1"/>
  <c r="MR201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MV116" i="1"/>
  <c r="MV120" i="1"/>
  <c r="OQ116" i="1"/>
  <c r="NU129" i="1" s="1"/>
  <c r="OQ120" i="1"/>
  <c r="NU125" i="1" s="1"/>
  <c r="OC120" i="1"/>
  <c r="OC116" i="1"/>
  <c r="NN120" i="1"/>
  <c r="NN116" i="1"/>
  <c r="MU116" i="1"/>
  <c r="MU120" i="1"/>
  <c r="OK120" i="1"/>
  <c r="OK116" i="1"/>
  <c r="NM120" i="1"/>
  <c r="NM116" i="1"/>
  <c r="MO120" i="1"/>
  <c r="MO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MM201" i="1"/>
  <c r="MM205" i="1"/>
  <c r="OZ199" i="1"/>
  <c r="ND199" i="1"/>
  <c r="OB205" i="1"/>
  <c r="OB201" i="1"/>
  <c r="NJ201" i="1"/>
  <c r="NJ205" i="1"/>
  <c r="PC199" i="1"/>
  <c r="NG199" i="1"/>
  <c r="NL177" i="1"/>
  <c r="NL175" i="1"/>
  <c r="MN177" i="1"/>
  <c r="MN175" i="1"/>
  <c r="PB169" i="1"/>
  <c r="PB171" i="1"/>
  <c r="ON116" i="1"/>
  <c r="ON120" i="1"/>
  <c r="NY120" i="1"/>
  <c r="NY116" i="1"/>
  <c r="NJ120" i="1"/>
  <c r="NJ116" i="1"/>
  <c r="MR116" i="1"/>
  <c r="MR120" i="1"/>
  <c r="NI171" i="1"/>
  <c r="NI169" i="1"/>
  <c r="NY114" i="1"/>
  <c r="NW116" i="1"/>
  <c r="NW120" i="1"/>
  <c r="OF120" i="1"/>
  <c r="NH120" i="1"/>
  <c r="OM175" i="1"/>
  <c r="OM177" i="1"/>
  <c r="NO175" i="1"/>
  <c r="NO177" i="1"/>
  <c r="MQ175" i="1"/>
  <c r="MQ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MN86" i="1"/>
  <c r="MN84" i="1"/>
  <c r="MQ92" i="1"/>
  <c r="MQ90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MP286" i="1"/>
  <c r="MP290" i="1"/>
  <c r="OU286" i="1"/>
  <c r="OU290" i="1"/>
  <c r="MM286" i="1"/>
  <c r="MM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MN254" i="1"/>
  <c r="MN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ON205" i="1"/>
  <c r="NS201" i="1"/>
  <c r="NS205" i="1"/>
  <c r="MP201" i="1"/>
  <c r="MP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MP120" i="1"/>
  <c r="MP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MS120" i="1"/>
  <c r="MS116" i="1"/>
  <c r="OG80" i="1"/>
  <c r="OG78" i="1"/>
  <c r="OY92" i="1"/>
  <c r="OY90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MS290" i="1"/>
  <c r="MS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MQ256" i="1"/>
  <c r="MQ254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OA44" i="1"/>
  <c r="OA175" i="1"/>
  <c r="OA177" i="1"/>
  <c r="NC175" i="1"/>
  <c r="NC177" i="1"/>
  <c r="OI116" i="1"/>
  <c r="OI120" i="1"/>
  <c r="MM116" i="1"/>
  <c r="MM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MG254" i="1"/>
  <c r="MG256" i="1"/>
  <c r="MH286" i="1"/>
  <c r="MH290" i="1"/>
  <c r="MI290" i="1"/>
  <c r="MI286" i="1"/>
  <c r="MJ262" i="1"/>
  <c r="MJ260" i="1"/>
  <c r="MI205" i="1"/>
  <c r="MI201" i="1"/>
  <c r="MH199" i="1"/>
  <c r="MH205" i="1"/>
  <c r="MG210" i="1"/>
  <c r="MK201" i="1"/>
  <c r="MK205" i="1"/>
  <c r="MJ165" i="1"/>
  <c r="MJ163" i="1"/>
  <c r="MH214" i="1"/>
  <c r="MH210" i="1"/>
  <c r="MG171" i="1"/>
  <c r="MG169" i="1"/>
  <c r="MI116" i="1"/>
  <c r="MI120" i="1"/>
  <c r="MJ78" i="1"/>
  <c r="MJ80" i="1"/>
  <c r="MG78" i="1"/>
  <c r="MG8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NU210" i="1" l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MQ183" i="1"/>
  <c r="MQ181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MQ260" i="1"/>
  <c r="MQ262" i="1"/>
  <c r="OG86" i="1"/>
  <c r="OG84" i="1"/>
  <c r="NR177" i="1"/>
  <c r="NR175" i="1"/>
  <c r="NF262" i="1"/>
  <c r="NF260" i="1"/>
  <c r="NI262" i="1"/>
  <c r="NI260" i="1"/>
  <c r="MQ98" i="1"/>
  <c r="MQ96" i="1"/>
  <c r="NL90" i="1"/>
  <c r="NL92" i="1"/>
  <c r="MW86" i="1"/>
  <c r="MW84" i="1"/>
  <c r="NI177" i="1"/>
  <c r="NI175" i="1"/>
  <c r="MN183" i="1"/>
  <c r="MN181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MN262" i="1"/>
  <c r="MN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MN90" i="1"/>
  <c r="MN92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MJ268" i="1"/>
  <c r="MJ266" i="1"/>
  <c r="MG262" i="1"/>
  <c r="MG260" i="1"/>
  <c r="MG177" i="1"/>
  <c r="MG175" i="1"/>
  <c r="MJ171" i="1"/>
  <c r="MJ169" i="1"/>
  <c r="MJ86" i="1"/>
  <c r="MJ84" i="1"/>
  <c r="MG86" i="1"/>
  <c r="MG8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MQ268" i="1"/>
  <c r="MQ26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MN266" i="1"/>
  <c r="MN268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MQ187" i="1"/>
  <c r="MQ189" i="1"/>
  <c r="PB98" i="1"/>
  <c r="PB96" i="1"/>
  <c r="NO260" i="1"/>
  <c r="NO262" i="1"/>
  <c r="OP181" i="1"/>
  <c r="OP183" i="1"/>
  <c r="MN98" i="1"/>
  <c r="MN96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N187" i="1"/>
  <c r="MN189" i="1"/>
  <c r="MW92" i="1"/>
  <c r="MW90" i="1"/>
  <c r="MQ104" i="1"/>
  <c r="MQ102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MG268" i="1"/>
  <c r="MG266" i="1"/>
  <c r="MJ274" i="1"/>
  <c r="MJ272" i="1"/>
  <c r="MJ175" i="1"/>
  <c r="MJ177" i="1"/>
  <c r="MG183" i="1"/>
  <c r="MG181" i="1"/>
  <c r="MJ90" i="1"/>
  <c r="MJ92" i="1"/>
  <c r="MG92" i="1"/>
  <c r="MG90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MN195" i="1"/>
  <c r="MN193" i="1"/>
  <c r="NO193" i="1"/>
  <c r="NO195" i="1"/>
  <c r="NX195" i="1"/>
  <c r="NX193" i="1"/>
  <c r="NX274" i="1"/>
  <c r="NX272" i="1"/>
  <c r="NC193" i="1"/>
  <c r="NC195" i="1"/>
  <c r="NO268" i="1"/>
  <c r="NO266" i="1"/>
  <c r="MQ193" i="1"/>
  <c r="MQ195" i="1"/>
  <c r="MN274" i="1"/>
  <c r="MN272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MQ110" i="1"/>
  <c r="MQ10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MN104" i="1"/>
  <c r="MN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MQ274" i="1"/>
  <c r="MQ272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MJ280" i="1"/>
  <c r="MJ278" i="1"/>
  <c r="MG274" i="1"/>
  <c r="MG272" i="1"/>
  <c r="MJ183" i="1"/>
  <c r="MJ181" i="1"/>
  <c r="MG187" i="1"/>
  <c r="MG189" i="1"/>
  <c r="MJ96" i="1"/>
  <c r="MJ98" i="1"/>
  <c r="MG96" i="1"/>
  <c r="MG98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MQ278" i="1"/>
  <c r="MQ280" i="1"/>
  <c r="OA274" i="1"/>
  <c r="OA272" i="1"/>
  <c r="OV280" i="1"/>
  <c r="OV278" i="1"/>
  <c r="OG280" i="1"/>
  <c r="OG278" i="1"/>
  <c r="MN108" i="1"/>
  <c r="MN110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T125" i="1" s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MN280" i="1"/>
  <c r="MN278" i="1"/>
  <c r="NO274" i="1"/>
  <c r="NO272" i="1"/>
  <c r="NX280" i="1"/>
  <c r="NX278" i="1"/>
  <c r="NL278" i="1"/>
  <c r="NL280" i="1"/>
  <c r="MG280" i="1"/>
  <c r="MG278" i="1"/>
  <c r="MG193" i="1"/>
  <c r="MG195" i="1"/>
  <c r="MJ189" i="1"/>
  <c r="MJ187" i="1"/>
  <c r="MJ102" i="1"/>
  <c r="MJ104" i="1"/>
  <c r="MG102" i="1"/>
  <c r="MG104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210" i="1" l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MJ195" i="1"/>
  <c r="MJ193" i="1"/>
  <c r="MJ110" i="1"/>
  <c r="MJ108" i="1"/>
  <c r="MG110" i="1"/>
  <c r="MG108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<sst xmlns="http://schemas.openxmlformats.org/spreadsheetml/2006/main" count="23508" uniqueCount="156">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</sst>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9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DAILY''S'!$FO$368:$JO$368</c:f>
              <c:numCache>
                <c:formatCode>0.00%</c:formatCode>
                <c:ptCount val="10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DAILY''S'!$FO$369:$JO$369</c:f>
              <c:numCache>
                <c:formatCode>0.00%</c:formatCode>
                <c:ptCount val="10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DAILY''S'!$IB$401:$JJ$401</c:f>
              <c:numCache>
                <c:formatCode>0.00%</c:formatCode>
                <c:ptCount val="35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DAILY''S'!$IB$402:$JJ$402</c:f>
              <c:numCache>
                <c:formatCode>0.00%</c:formatCode>
                <c:ptCount val="35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77097284664768062"/>
          <c:y val="2.455808974415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DAILY''S'!$FN$332:$JO$332</c:f>
              <c:numCache>
                <c:formatCode>General</c:formatCode>
                <c:ptCount val="106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  <c:pt idx="97">
                  <c:v>292152</c:v>
                </c:pt>
                <c:pt idx="98">
                  <c:v>246039</c:v>
                </c:pt>
                <c:pt idx="99">
                  <c:v>266311</c:v>
                </c:pt>
                <c:pt idx="100">
                  <c:v>237297</c:v>
                </c:pt>
                <c:pt idx="101">
                  <c:v>288696</c:v>
                </c:pt>
                <c:pt idx="102">
                  <c:v>260153</c:v>
                </c:pt>
                <c:pt idx="103">
                  <c:v>166507</c:v>
                </c:pt>
                <c:pt idx="104">
                  <c:v>271733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DAILY''S'!$FN$331:$JO$331</c:f>
              <c:numCache>
                <c:formatCode>0.00%</c:formatCode>
                <c:ptCount val="10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DAILY''S'!$JU$297:$ME$297</c:f>
              <c:numCache>
                <c:formatCode>0.00%</c:formatCode>
                <c:ptCount val="63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DAILY''S'!$JU$298:$ME$298</c:f>
              <c:numCache>
                <c:formatCode>0.00%</c:formatCode>
                <c:ptCount val="63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DAILY''S'!$KG$307:$LA$307</c:f>
              <c:numCache>
                <c:formatCode>General</c:formatCode>
                <c:ptCount val="21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DAILY''S'!$KG$305:$LA$305</c:f>
              <c:numCache>
                <c:formatCode>0.00%</c:formatCode>
                <c:ptCount val="21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DAILY''S'!$KG$306:$LA$306</c:f>
              <c:numCache>
                <c:formatCode>0.00%</c:formatCode>
                <c:ptCount val="21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DAILY''S'!$JU$347:$MD$347</c:f>
              <c:numCache>
                <c:formatCode>0.00%</c:formatCode>
                <c:ptCount val="62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DAILY''S'!$JU$348:$MD$348</c:f>
              <c:numCache>
                <c:formatCode>0.00%</c:formatCode>
                <c:ptCount val="62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DAILY''S'!$JU$349:$MD$349</c:f>
              <c:numCache>
                <c:formatCode>0.00%</c:formatCode>
                <c:ptCount val="62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DAILY''S'!$JU$350:$MD$350</c:f>
              <c:numCache>
                <c:formatCode>0.00%</c:formatCode>
                <c:ptCount val="62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DAILY''S'!$JU$351:$MD$351</c:f>
              <c:numCache>
                <c:formatCode>0.00%</c:formatCode>
                <c:ptCount val="62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DAILY''S'!$JU$352:$MD$352</c:f>
              <c:numCache>
                <c:formatCode>0.00%</c:formatCode>
                <c:ptCount val="62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DAILY''S'!$JU$353:$MD$353</c:f>
              <c:numCache>
                <c:formatCode>0.00%</c:formatCode>
                <c:ptCount val="62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DAILY''S'!$JU$354:$MD$354</c:f>
              <c:numCache>
                <c:formatCode>0.00%</c:formatCode>
                <c:ptCount val="62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 </a:t>
            </a:r>
            <a:r>
              <a:rPr lang="en-US" baseline="0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 baseline="0">
                <a:solidFill>
                  <a:srgbClr val="7030A0"/>
                </a:solidFill>
              </a:rPr>
              <a:t>JPY</a:t>
            </a:r>
            <a:r>
              <a:rPr lang="en-US" baseline="0"/>
              <a:t>  </a:t>
            </a:r>
            <a:r>
              <a:rPr lang="en-US" baseline="0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>
                <a:solidFill>
                  <a:schemeClr val="accent6">
                    <a:lumMod val="40000"/>
                    <a:lumOff val="60000"/>
                  </a:schemeClr>
                </a:solidFill>
              </a:rPr>
              <a:t>YEARLY RUNNING</a:t>
            </a:r>
          </a:p>
          <a:p>
            <a:pPr>
              <a:defRPr/>
            </a:pPr>
            <a:r>
              <a:rPr lang="en-US" baseline="0">
                <a:solidFill>
                  <a:schemeClr val="accent6">
                    <a:lumMod val="40000"/>
                    <a:lumOff val="60000"/>
                  </a:schemeClr>
                </a:solidFill>
              </a:rPr>
              <a:t>DAILY TOTALS</a:t>
            </a:r>
            <a:endParaRPr lang="en-US">
              <a:solidFill>
                <a:schemeClr val="accent6">
                  <a:lumMod val="40000"/>
                  <a:lumOff val="60000"/>
                </a:schemeClr>
              </a:solidFill>
            </a:endParaRP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DAILY''S'!$JN$409:$NL$409</c:f>
              <c:numCache>
                <c:formatCode>0.00%</c:formatCode>
                <c:ptCount val="103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DAILY''S'!$JN$410:$NL$410</c:f>
              <c:numCache>
                <c:formatCode>0.00%</c:formatCode>
                <c:ptCount val="103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DAILY''S'!$JN$411:$NL$411</c:f>
              <c:numCache>
                <c:formatCode>0.00%</c:formatCode>
                <c:ptCount val="103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DAILY''S'!$JN$412:$NL$412</c:f>
              <c:numCache>
                <c:formatCode>0.00%</c:formatCode>
                <c:ptCount val="103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DAILY''S'!$JN$413:$NL$413</c:f>
              <c:numCache>
                <c:formatCode>0.00%</c:formatCode>
                <c:ptCount val="103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DAILY''S'!$JN$414:$NL$414</c:f>
              <c:numCache>
                <c:formatCode>0.00%</c:formatCode>
                <c:ptCount val="103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DAILY''S'!$JN$415:$NL$415</c:f>
              <c:numCache>
                <c:formatCode>0.00%</c:formatCode>
                <c:ptCount val="103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DAILY''S'!$JN$416:$NL$416</c:f>
              <c:numCache>
                <c:formatCode>0.00%</c:formatCode>
                <c:ptCount val="103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168</xdr:col>
      <xdr:colOff>330063</xdr:colOff>
      <xdr:row>371</xdr:row>
      <xdr:rowOff>63549</xdr:rowOff>
    </xdr:from>
    <xdr:to>
      <xdr:col>274</xdr:col>
      <xdr:colOff>16565</xdr:colOff>
      <xdr:row>393</xdr:row>
      <xdr:rowOff>164146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248</xdr:col>
      <xdr:colOff>364981</xdr:colOff>
      <xdr:row>403</xdr:row>
      <xdr:rowOff>184438</xdr:rowOff>
    </xdr:from>
    <xdr:to>
      <xdr:col>269</xdr:col>
      <xdr:colOff>50655</xdr:colOff>
      <xdr:row>428</xdr:row>
      <xdr:rowOff>51088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204</xdr:col>
      <xdr:colOff>521715</xdr:colOff>
      <xdr:row>335</xdr:row>
      <xdr:rowOff>32325</xdr:rowOff>
    </xdr:from>
    <xdr:to>
      <xdr:col>269</xdr:col>
      <xdr:colOff>7529</xdr:colOff>
      <xdr:row>362</xdr:row>
      <xdr:rowOff>25602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318</xdr:col>
      <xdr:colOff>600023</xdr:colOff>
      <xdr:row>303</xdr:row>
      <xdr:rowOff>25059</xdr:rowOff>
    </xdr:from>
    <xdr:to>
      <xdr:col>338</xdr:col>
      <xdr:colOff>145676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435428</xdr:colOff>
      <xdr:row>356</xdr:row>
      <xdr:rowOff>6724</xdr:rowOff>
    </xdr:from>
    <xdr:to>
      <xdr:col>337</xdr:col>
      <xdr:colOff>0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273</xdr:col>
      <xdr:colOff>0</xdr:colOff>
      <xdr:row>418</xdr:row>
      <xdr:rowOff>13853</xdr:rowOff>
    </xdr:from>
    <xdr:to>
      <xdr:col>375</xdr:col>
      <xdr:colOff>0</xdr:colOff>
      <xdr:row>462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97C8777-DAEA-4643-BC0B-A0F988C14E9F}" diskRevisions="1" revisionId="301" version="2" protected="1">
  <header guid="{9E9F641B-30AB-4701-B016-CEBF409B3CA0}" dateTime="2019-05-29T17:34:55" maxSheetId="2" userName="Mike Wolski" r:id="rId1">
    <sheetIdMap count="1">
      <sheetId val="1"/>
    </sheetIdMap>
  </header>
  <header guid="{697C8777-DAEA-4643-BC0B-A0F988C14E9F}" dateTime="2019-05-30T03:27:07" maxSheetId="2" userName="Mike Wolski" r:id="rId2" minRId="1" maxRId="30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MD2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MD3">
      <v>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MD4">
      <v>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MD5">
      <v>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MD6">
      <v>2.5999999999999999E-3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MD7">
      <v>2.2000000000000001E-3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MD8">
      <v>-1E-3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MD10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MD11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MD12">
      <v>2.0999999999999999E-3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MD13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MD14">
      <v>-1.2999999999999999E-3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MD15">
      <v>-6.9999999999999999E-4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MD17">
      <v>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MD18">
      <v>2.5000000000000001E-3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MD19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MD20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MD21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MD23">
      <v>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MD24">
      <v>3.0000000000000001E-3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MD25">
      <v>2.3E-3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MD26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MD28">
      <v>4.3E-3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MD29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MD30">
      <v>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MD32">
      <v>3.8E-3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MD33">
      <v>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MD35">
      <v>2.8999999999999998E-3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MF51">
      <v>0.16170000000000001</v>
    </nc>
  </rcc>
  <rcc rId="30" sId="1" numFmtId="14">
    <nc r="MF52">
      <v>9.74E-2</v>
    </nc>
  </rcc>
  <rcc rId="31" sId="1" numFmtId="14">
    <nc r="MF53">
      <v>7.0000000000000007E-2</v>
    </nc>
  </rcc>
  <rcc rId="32" sId="1" numFmtId="14">
    <nc r="MF54">
      <v>4.2999999999999997E-2</v>
    </nc>
  </rcc>
  <rcc rId="33" sId="1" numFmtId="14">
    <nc r="MF55">
      <v>5.5599999999999997E-2</v>
    </nc>
  </rcc>
  <rcc rId="34" sId="1" numFmtId="14">
    <nc r="MF56">
      <v>-7.9699999999999993E-2</v>
    </nc>
  </rcc>
  <rcc rId="35" sId="1" numFmtId="14">
    <nc r="MF57">
      <v>-0.13739999999999999</v>
    </nc>
  </rcc>
  <rcc rId="36" sId="1" numFmtId="14">
    <nc r="MF58">
      <v>-0.2016</v>
    </nc>
  </rcc>
  <rcc rId="37" sId="1">
    <nc r="MF59">
      <v>2.92</v>
    </nc>
  </rcc>
  <rfmt sheetId="1" sqref="MF60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F61" start="0" length="0">
    <dxf>
      <fill>
        <patternFill patternType="solid">
          <bgColor rgb="FFC00000"/>
        </patternFill>
      </fill>
      <border outline="0">
        <left/>
      </border>
    </dxf>
  </rfmt>
  <rcc rId="38" sId="1">
    <nc r="MF62" t="inlineStr">
      <is>
        <t xml:space="preserve"> </t>
      </is>
    </nc>
  </rcc>
  <rcc rId="39" sId="1" numFmtId="14">
    <oc r="MF60" t="inlineStr">
      <is>
        <t xml:space="preserve"> </t>
      </is>
    </oc>
    <nc r="MF60">
      <v>1.5100000000000001E-2</v>
    </nc>
  </rcc>
  <rcc rId="40" sId="1" numFmtId="14">
    <nc r="MF61">
      <v>-1.9300000000000001E-2</v>
    </nc>
  </rcc>
  <rfmt sheetId="1" sqref="MF60">
    <dxf>
      <fill>
        <patternFill>
          <bgColor rgb="FFFF0000"/>
        </patternFill>
      </fill>
    </dxf>
  </rfmt>
  <rfmt sheetId="1" sqref="MF61">
    <dxf>
      <fill>
        <patternFill>
          <bgColor rgb="FF7030A0"/>
        </patternFill>
      </fill>
    </dxf>
  </rfmt>
  <rfmt sheetId="1" sqref="MF6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41" sId="1" odxf="1" dxf="1">
    <nc r="MF65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42" sId="1" odxf="1" dxf="1">
    <oc r="MF66">
      <f>SUM(MF51, -MF58)</f>
    </oc>
    <nc r="MF66">
      <f>SUM(MF51, -MF58)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3" sId="1" odxf="1" dxf="1">
    <nc r="MF67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44" sId="1" odxf="1" dxf="1">
    <oc r="MF68">
      <f>SUM(MF51, -MF57,)</f>
    </oc>
    <nc r="MF68">
      <f>SUM(MF51, -MF57)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5" sId="1" odxf="1" dxf="1">
    <nc r="MF69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46" sId="1" odxf="1" dxf="1">
    <oc r="MF70">
      <f>SUM(MF53, -MF58)</f>
    </oc>
    <nc r="MF70">
      <f>SUM(MF52, -MF58)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47" sId="1" odxf="1" dxf="1">
    <nc r="MF71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48" sId="1" odxf="1" dxf="1">
    <oc r="MF72">
      <f>SUM(MF57, -MF68)</f>
    </oc>
    <nc r="MF72">
      <f>SUM(MF53, -MF58)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9" sId="1" odxf="1" dxf="1">
    <nc r="MF73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50" sId="1" odxf="1" dxf="1">
    <oc r="MF74">
      <f>SUM(MF57, -MF67,)</f>
    </oc>
    <nc r="MF74">
      <f>SUM(MF52, -MF57)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51" sId="1" odxf="1" dxf="1">
    <nc r="MF75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52" sId="1" odxf="1" dxf="1">
    <oc r="MF76">
      <f>SUM(MF58, -MF68)</f>
    </oc>
    <nc r="MF76">
      <f>SUM(MF54, -MF58)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53" sId="1" odxf="1" dxf="1">
    <nc r="MF77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54" sId="1" odxf="1" dxf="1">
    <oc r="MF78">
      <f>SUM(MF67, -MF74)</f>
    </oc>
    <nc r="MF78">
      <f>SUM(MF55, -MF58)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55" sId="1" odxf="1" dxf="1">
    <nc r="MF79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56" sId="1" odxf="1" dxf="1">
    <oc r="MF80">
      <f>SUM(MF67, -MF73,)</f>
    </oc>
    <nc r="MF80">
      <f>SUM(MF51, -MF56)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57" sId="1" odxf="1" dxf="1">
    <nc r="MF81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58" sId="1" odxf="1" dxf="1">
    <oc r="MF82">
      <f>SUM(MF68, -MF74)</f>
    </oc>
    <nc r="MF82">
      <f>SUM(MF53, -MF57)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59" sId="1" odxf="1" dxf="1">
    <nc r="MF83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60" sId="1" odxf="1" dxf="1">
    <oc r="MF84">
      <f>SUM(MF73, -MF80)</f>
    </oc>
    <nc r="MF84">
      <f>SUM(MF54, -MF57)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1" sId="1" odxf="1" dxf="1">
    <nc r="MF85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62" sId="1" odxf="1" dxf="1">
    <oc r="MF86">
      <f>SUM(MF73, -MF79,)</f>
    </oc>
    <nc r="MF86">
      <f>SUM(MF55, -MF57)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3" sId="1" odxf="1" dxf="1">
    <nc r="MF87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64" sId="1" odxf="1" dxf="1">
    <oc r="MF88">
      <f>SUM(MF74, -MF80)</f>
    </oc>
    <nc r="MF88">
      <f>SUM(MF52, -MF56)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65" sId="1" odxf="1" dxf="1">
    <nc r="MF89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66" sId="1" odxf="1" dxf="1">
    <oc r="MF90">
      <f>SUM(MF79, -MF86)</f>
    </oc>
    <nc r="MF90">
      <f>SUM(MF56, -MF58)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67" sId="1" odxf="1" dxf="1">
    <nc r="MF91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68" sId="1" odxf="1" dxf="1">
    <oc r="MF92">
      <f>SUM(MF79, -MF85,)</f>
    </oc>
    <nc r="MF92">
      <f>SUM(MF53, -MF56)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9" sId="1" odxf="1" dxf="1">
    <nc r="MF93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0" sId="1" odxf="1" dxf="1">
    <oc r="MF94">
      <f>SUM(MF80, -MF86)</f>
    </oc>
    <nc r="MF94">
      <f>SUM(MF51, -MF55)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71" sId="1" odxf="1" dxf="1">
    <nc r="MF95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2" sId="1" odxf="1" dxf="1">
    <oc r="MF96">
      <f>SUM(MF85, -MF92)</f>
    </oc>
    <nc r="MF96">
      <f>SUM(MF51, -MF54)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3" sId="1" odxf="1" dxf="1">
    <nc r="MF97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74" sId="1" odxf="1" dxf="1">
    <oc r="MF98">
      <f>SUM(MF85, -MF91,)</f>
    </oc>
    <nc r="MF98">
      <f>SUM(MF54, -MF56)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75" sId="1" odxf="1" dxf="1">
    <nc r="MF99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76" sId="1" odxf="1" dxf="1">
    <oc r="MF100">
      <f>SUM(MF86, -MF92)</f>
    </oc>
    <nc r="MF100">
      <f>SUM(MF55, -MF56)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77" sId="1" odxf="1" dxf="1">
    <nc r="MF101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8" sId="1" odxf="1" dxf="1">
    <oc r="MF102">
      <f>SUM(MF91, -MF98)</f>
    </oc>
    <nc r="MF102">
      <f>SUM(MF51, -MF53)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79" sId="1" odxf="1" dxf="1">
    <nc r="MF103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80" sId="1" odxf="1" dxf="1">
    <oc r="MF104">
      <f>SUM(MF91, -MF97,)</f>
    </oc>
    <nc r="MF104">
      <f>SUM(MF56, -MF57)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81" sId="1" odxf="1" dxf="1">
    <nc r="MF105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82" sId="1" odxf="1" dxf="1">
    <oc r="MF106">
      <f>SUM(MF92, -MF98)</f>
    </oc>
    <nc r="MF106">
      <f>SUM(MF52, -MF55)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83" sId="1" odxf="1" dxf="1">
    <nc r="MF107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84" sId="1" odxf="1" dxf="1">
    <oc r="MF108">
      <f>SUM(MF97, -MF104)</f>
    </oc>
    <nc r="MF108">
      <f>SUM(MF52, -MF54)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85" sId="1" odxf="1" dxf="1">
    <nc r="MF109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86" sId="1" odxf="1" dxf="1">
    <oc r="MF110">
      <f>SUM(MF97, -MF103,)</f>
    </oc>
    <nc r="MF110">
      <f>SUM(MF51, -MF52)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87" sId="1" odxf="1" dxf="1">
    <nc r="MF111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88" sId="1" odxf="1" dxf="1">
    <oc r="MF112">
      <f>SUM(MF98, -MF104)</f>
    </oc>
    <nc r="MF112">
      <f>SUM(MF57, -MF58)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89" sId="1" odxf="1" dxf="1">
    <nc r="MF113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90" sId="1" odxf="1" dxf="1">
    <oc r="MF114">
      <f>SUM(MF100, -MF106)</f>
    </oc>
    <nc r="MF114">
      <f>SUM(MF52, -MF53)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1" sId="1" odxf="1" dxf="1">
    <nc r="MF115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92" sId="1" odxf="1" dxf="1">
    <oc r="MF116">
      <f>SUM(MF105, -MF112)</f>
    </oc>
    <nc r="MF116">
      <f>SUM(MF53, -MF55)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3" sId="1" odxf="1" dxf="1">
    <nc r="MF117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94" sId="1" odxf="1" dxf="1">
    <oc r="MF118">
      <f>SUM(MF105, -MF111,)</f>
    </oc>
    <nc r="MF118">
      <f>SUM(MF53, -MF54)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5" sId="1" odxf="1" dxf="1">
    <nc r="MF119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fmt sheetId="1" sqref="MF120" start="0" length="0">
    <dxf>
      <border outline="0">
        <left/>
        <top/>
      </border>
    </dxf>
  </rfmt>
  <rm rId="96" sheetId="1" source="MF55:MK55" destination="MJ43:MO43" sourceSheetId="1"/>
  <rm rId="97" sheetId="1" source="MF54:MK54" destination="MF55:MK55" sourceSheetId="1"/>
  <rm rId="98" sheetId="1" source="MJ43:MO43" destination="MF54:MK54" sourceSheetId="1"/>
  <rfmt sheetId="1" sqref="MF119">
    <dxf>
      <fill>
        <patternFill>
          <bgColor rgb="FFFF0000"/>
        </patternFill>
      </fill>
    </dxf>
  </rfmt>
  <rcc rId="99" sId="1">
    <oc r="MF120">
      <f>SUM(MF106, -MF112)</f>
    </oc>
    <nc r="MF120">
      <f>SUM(MF54, -MF55)</f>
    </nc>
  </rcc>
  <rm rId="100" sheetId="1" source="MF119:MF120" destination="MF121:MF122" sourceSheetId="1"/>
  <rm rId="101" sheetId="1" source="MF115:MF116" destination="MF119:MF120" sourceSheetId="1"/>
  <rm rId="102" sheetId="1" source="MF113:MF114" destination="MF115:MF116" sourceSheetId="1"/>
  <rm rId="103" sheetId="1" source="MF105:MF106" destination="MF113:MF114" sourceSheetId="1"/>
  <rm rId="104" sheetId="1" source="MF111:MF112" destination="MF105:MF106" sourceSheetId="1"/>
  <rm rId="105" sheetId="1" source="MF107:MF108" destination="MF111:MF112" sourceSheetId="1"/>
  <rm rId="106" sheetId="1" source="MF105:MF106" destination="MF107:MF108" sourceSheetId="1"/>
  <rm rId="107" sheetId="1" source="MF109:MF110" destination="MF105:MF106" sourceSheetId="1"/>
  <rm rId="108" sheetId="1" source="MF103:MF104" destination="MF109:MF110" sourceSheetId="1"/>
  <rm rId="109" sheetId="1" source="MF101:MF102" destination="MF103:MF104" sourceSheetId="1"/>
  <rm rId="110" sheetId="1" source="MF93:MF94" destination="MF101:MF102" sourceSheetId="1"/>
  <rm rId="111" sheetId="1" source="MF99:MF100" destination="MF93:MF94" sourceSheetId="1"/>
  <rm rId="112" sheetId="1" source="MF95:MF96" destination="MF99:MF100" sourceSheetId="1"/>
  <rm rId="113" sheetId="1" source="MF93:MF94" destination="MF95:MF96" sourceSheetId="1"/>
  <rm rId="114" sheetId="1" source="MF95:MF98" destination="MF93:MF96" sourceSheetId="1"/>
  <rm rId="115" sheetId="1" source="MF89:MF90" destination="MF97:MF98" sourceSheetId="1"/>
  <rm rId="116" sheetId="1" source="MF87:MF88" destination="MF89:MF90" sourceSheetId="1"/>
  <rm rId="117" sheetId="1" source="MF83:MF84" destination="MF87:MF88" sourceSheetId="1"/>
  <rm rId="118" sheetId="1" source="MF79:MF82" destination="MF81:MF84" sourceSheetId="1"/>
  <rm rId="119" sheetId="1" source="MF75:MF76" destination="MF79:MF80" sourceSheetId="1"/>
  <rm rId="120" sheetId="1" source="MF77:MF82" destination="MF75:MF80" sourceSheetId="1"/>
  <rm rId="121" sheetId="1" source="MF73:MF74" destination="MF81:MF82" sourceSheetId="1"/>
  <rm rId="122" sheetId="1" source="MF75:MF122" destination="MF73:MF120" sourceSheetId="1"/>
  <rcc rId="123" sId="1" odxf="1" dxf="1" numFmtId="14">
    <nc r="MF145">
      <v>1.5100000000000001E-2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24" sId="1" odxf="1" dxf="1" numFmtId="14">
    <nc r="MF146">
      <v>-1.9300000000000001E-2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25" sId="1">
    <nc r="MF130" t="inlineStr">
      <is>
        <t xml:space="preserve"> </t>
      </is>
    </nc>
  </rcc>
  <rcc rId="126" sId="1" numFmtId="14">
    <nc r="MF136">
      <v>0.13830000000000001</v>
    </nc>
  </rcc>
  <rcc rId="127" sId="1" numFmtId="14">
    <nc r="MF137">
      <v>0.126</v>
    </nc>
  </rcc>
  <rcc rId="128" sId="1" numFmtId="14">
    <nc r="MF138">
      <v>0.1134</v>
    </nc>
  </rcc>
  <rcc rId="129" sId="1" numFmtId="14">
    <nc r="MF139">
      <v>-1.54E-2</v>
    </nc>
  </rcc>
  <rcc rId="130" sId="1" numFmtId="14">
    <nc r="MF140">
      <v>-9.1000000000000004E-3</v>
    </nc>
  </rcc>
  <rcc rId="131" sId="1" numFmtId="14">
    <nc r="MF141">
      <v>-3.5200000000000002E-2</v>
    </nc>
  </rcc>
  <rcc rId="132" sId="1" numFmtId="14">
    <nc r="MF142">
      <v>-7.9000000000000001E-2</v>
    </nc>
  </rcc>
  <rcc rId="133" sId="1" numFmtId="14">
    <nc r="MF143">
      <v>-0.23719999999999999</v>
    </nc>
  </rcc>
  <rfmt sheetId="1" sqref="MF149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134" sId="1" odxf="1" dxf="1">
    <nc r="MF150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35" sId="1" odxf="1" dxf="1">
    <oc r="MF151">
      <f>SUM(MF136, -MF143)</f>
    </oc>
    <nc r="MF151">
      <f>SUM(MF136, -MF143)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36" sId="1" odxf="1" dxf="1">
    <nc r="MF152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37" sId="1" odxf="1" dxf="1">
    <oc r="MF153">
      <f>SUM(MF136, -MF141,)</f>
    </oc>
    <nc r="MF153">
      <f>SUM(MF137, -MF143)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38" sId="1" odxf="1" dxf="1">
    <nc r="MF154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39" sId="1" odxf="1" dxf="1">
    <oc r="MF155">
      <f>SUM(MF137, -MF143)</f>
    </oc>
    <nc r="MF155">
      <f>SUM(MF138, -MF143)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40" sId="1" odxf="1" dxf="1">
    <nc r="MF156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41" sId="1" odxf="1" dxf="1">
    <oc r="MF157">
      <f>SUM(MF141, -MF153)</f>
    </oc>
    <nc r="MF157">
      <f>SUM(MF139, -MF143)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42" sId="1" odxf="1" dxf="1">
    <nc r="MF158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43" sId="1" odxf="1" dxf="1">
    <oc r="MF159">
      <f>SUM(MF141, -MF152,)</f>
    </oc>
    <nc r="MF159">
      <f>SUM(MF136, -MF142)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44" sId="1" odxf="1" dxf="1">
    <nc r="MF160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45" sId="1" odxf="1" dxf="1">
    <oc r="MF161">
      <f>SUM(MF143, -MF153)</f>
    </oc>
    <nc r="MF161">
      <f>SUM(MF140, -MF143)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46" sId="1" odxf="1" dxf="1">
    <nc r="MF162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47" sId="1" odxf="1" dxf="1">
    <oc r="MF163">
      <f>SUM(MF152, -MF159)</f>
    </oc>
    <nc r="MF163">
      <f>SUM(MF136, -MF141)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48" sId="1" odxf="1" dxf="1">
    <nc r="MF164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49" sId="1" odxf="1" dxf="1">
    <oc r="MF165">
      <f>SUM(MF152, -MF158,)</f>
    </oc>
    <nc r="MF165">
      <f>SUM(MF137, -MF142)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0" sId="1" odxf="1" dxf="1">
    <nc r="MF166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51" sId="1" odxf="1" dxf="1">
    <oc r="MF167">
      <f>SUM(MF153, -MF159)</f>
    </oc>
    <nc r="MF167">
      <f>SUM(MF138, -MF142)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2" sId="1" odxf="1" dxf="1">
    <nc r="MF168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53" sId="1" odxf="1" dxf="1">
    <oc r="MF169">
      <f>SUM(MF158, -MF165)</f>
    </oc>
    <nc r="MF169">
      <f>SUM(MF141, -MF143)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4" sId="1" odxf="1" dxf="1">
    <nc r="MF170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55" sId="1" odxf="1" dxf="1">
    <oc r="MF171">
      <f>SUM(MF158, -MF164,)</f>
    </oc>
    <nc r="MF171">
      <f>SUM(MF137, -MF141)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56" sId="1" odxf="1" dxf="1">
    <nc r="MF172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7" sId="1" odxf="1" dxf="1">
    <oc r="MF173">
      <f>SUM(MF159, -MF165)</f>
    </oc>
    <nc r="MF173">
      <f>SUM(MF136, -MF140)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8" sId="1" odxf="1" dxf="1">
    <nc r="MF174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59" sId="1" odxf="1" dxf="1">
    <oc r="MF175">
      <f>SUM(MF164, -MF171)</f>
    </oc>
    <nc r="MF175">
      <f>SUM(MF138, -MF141)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60" sId="1" odxf="1" dxf="1">
    <nc r="MF176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161" sId="1" odxf="1" dxf="1">
    <oc r="MF177">
      <f>SUM(MF164, -MF170,)</f>
    </oc>
    <nc r="MF177">
      <f>SUM(MF142, -MF143)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62" sId="1" odxf="1" dxf="1">
    <nc r="MF178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63" sId="1" odxf="1" dxf="1">
    <oc r="MF179">
      <f>SUM(MF165, -MF171)</f>
    </oc>
    <nc r="MF179">
      <f>SUM(MF136, -MF139)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64" sId="1" odxf="1" dxf="1">
    <nc r="MF180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65" sId="1" odxf="1" dxf="1">
    <oc r="MF181">
      <f>SUM(MF170, -MF177)</f>
    </oc>
    <nc r="MF181">
      <f>SUM(MF137, -MF140)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66" sId="1" odxf="1" dxf="1">
    <nc r="MF182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67" sId="1" odxf="1" dxf="1">
    <oc r="MF183">
      <f>SUM(MF170, -MF176,)</f>
    </oc>
    <nc r="MF183">
      <f>SUM(MF137, -MF139)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68" sId="1" odxf="1" dxf="1">
    <nc r="MF184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69" sId="1" odxf="1" dxf="1">
    <oc r="MF185">
      <f>SUM(MF171, -MF177)</f>
    </oc>
    <nc r="MF185">
      <f>SUM(MF138, -MF140)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0" sId="1" odxf="1" dxf="1">
    <nc r="MF186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71" sId="1" odxf="1" dxf="1">
    <oc r="MF187">
      <f>SUM(MF176, -MF183)</f>
    </oc>
    <nc r="MF187">
      <f>SUM(MF138, -MF139)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72" sId="1" odxf="1" dxf="1">
    <nc r="MF188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73" sId="1" odxf="1" dxf="1">
    <oc r="MF189">
      <f>SUM(MF176, -MF182,)</f>
    </oc>
    <nc r="MF189">
      <f>SUM(MF139, -MF142)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4" sId="1" odxf="1" dxf="1">
    <nc r="MF190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75" sId="1" odxf="1" dxf="1">
    <oc r="MF191">
      <f>SUM(MF177, -MF183)</f>
    </oc>
    <nc r="MF191">
      <f>SUM(MF140, -MF142)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76" sId="1" odxf="1" dxf="1">
    <nc r="MF192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77" sId="1" odxf="1" dxf="1">
    <oc r="MF193">
      <f>SUM(MF182, -MF189)</f>
    </oc>
    <nc r="MF193">
      <f>SUM(MF139, -MF141)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78" sId="1" odxf="1" dxf="1">
    <nc r="MF194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79" sId="1" odxf="1" dxf="1">
    <oc r="MF195">
      <f>SUM(MF182, -MF188,)</f>
    </oc>
    <nc r="MF195">
      <f>SUM(MF136, -MF138)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80" sId="1" odxf="1" dxf="1">
    <nc r="MF196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81" sId="1" odxf="1" dxf="1">
    <oc r="MF197">
      <f>SUM(MF183, -MF189)</f>
    </oc>
    <nc r="MF197">
      <f>SUM(MF140, -MF141)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2" sId="1" odxf="1" dxf="1">
    <nc r="MF198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83" sId="1" odxf="1" dxf="1">
    <oc r="MF199">
      <f>SUM(MF185, -MF191)</f>
    </oc>
    <nc r="MF199">
      <f>SUM(MF136, -MF137)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84" sId="1" odxf="1" dxf="1">
    <nc r="MF200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85" sId="1" odxf="1" dxf="1">
    <oc r="MF201">
      <f>SUM(MF190, -MF197)</f>
    </oc>
    <nc r="MF201">
      <f>SUM(MF141, -MF142)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86" sId="1" odxf="1" dxf="1">
    <nc r="MF202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87" sId="1" odxf="1" dxf="1">
    <oc r="MF203">
      <f>SUM(MF190, -MF196,)</f>
    </oc>
    <nc r="MF203">
      <f>SUM(MF137, -MF138)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88" sId="1" odxf="1" dxf="1">
    <nc r="MF204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fmt sheetId="1" sqref="MF205" start="0" length="0">
    <dxf>
      <border outline="0">
        <left/>
        <top/>
      </border>
    </dxf>
  </rfmt>
  <rm rId="189" sheetId="1" source="MF139:MK139" destination="MG122:ML122" sourceSheetId="1"/>
  <rm rId="190" sheetId="1" source="MF140:MK140" destination="MF139:MK139" sourceSheetId="1"/>
  <rm rId="191" sheetId="1" source="MG122:ML122" destination="MF140:MK140" sourceSheetId="1"/>
  <rfmt sheetId="1" sqref="MF204">
    <dxf>
      <fill>
        <patternFill>
          <bgColor theme="5" tint="-0.249977111117893"/>
        </patternFill>
      </fill>
    </dxf>
  </rfmt>
  <rcc rId="192" sId="1">
    <oc r="MF205">
      <f>SUM(MF191, -MF197)</f>
    </oc>
    <nc r="MF205">
      <f>SUM(MF139, -MF140)</f>
    </nc>
  </rcc>
  <rm rId="193" sheetId="1" source="MF204:MF205" destination="MF206:MF207" sourceSheetId="1"/>
  <rm rId="194" sheetId="1" source="MF198:MF199" destination="MF204:MF205" sourceSheetId="1"/>
  <rm rId="195" sheetId="1" source="MF200:MF201" destination="MF198:MF199" sourceSheetId="1"/>
  <rm rId="196" sheetId="1" source="MF192:MF193" destination="MF200:MF201" sourceSheetId="1"/>
  <rm rId="197" sheetId="1" source="MF198:MF199" destination="MF192:MF193" sourceSheetId="1"/>
  <rm rId="198" sheetId="1" source="MF194:MF195" destination="MF198:MF199" sourceSheetId="1"/>
  <rm rId="199" sheetId="1" source="MF192:MF193" destination="MF194:MF195" sourceSheetId="1"/>
  <rm rId="200" sheetId="1" source="MF188:MF189" destination="MF192:MF193" sourceSheetId="1"/>
  <rm rId="201" sheetId="1" source="MF184:MF185" destination="MF188:MF189" sourceSheetId="1"/>
  <rm rId="202" sheetId="1" source="MF180:MF181" destination="MF184:MF185" sourceSheetId="1"/>
  <rm rId="203" sheetId="1" source="MF172:MF173" destination="MF180:MF181" sourceSheetId="1"/>
  <rm rId="204" sheetId="1" source="MF176:MF177" destination="MF172:MF173" sourceSheetId="1"/>
  <rm rId="205" sheetId="1" source="MF178:MF179" destination="MF176:MF177" sourceSheetId="1"/>
  <rm rId="206" sheetId="1" source="MF174:MF175" destination="MF178:MF179" sourceSheetId="1"/>
  <rm rId="207" sheetId="1" source="MF170:MF173" destination="MF172:MF175" sourceSheetId="1"/>
  <rm rId="208" sheetId="1" source="MF162:MF163" destination="MF170:MF171" sourceSheetId="1"/>
  <rm rId="209" sheetId="1" source="MF164:MF165" destination="MF163:MF164" sourceSheetId="1"/>
  <rm rId="210" sheetId="1" source="MF163:MF164" destination="MF162:MF163" sourceSheetId="1"/>
  <rm rId="211" sheetId="1" source="MF168:MF169" destination="MF164:MF165" sourceSheetId="1"/>
  <rm rId="212" sheetId="1" source="MF162:MF167" destination="MF164:MF169" sourceSheetId="1"/>
  <rm rId="213" sheetId="1" source="MF158:MF159" destination="MF162:MF163" sourceSheetId="1"/>
  <rm rId="214" sheetId="1" source="MF160:MF161" destination="MF158:MF159" sourceSheetId="1"/>
  <rm rId="215" sheetId="1" source="MF156:MF157" destination="MF160:MF161" sourceSheetId="1"/>
  <rm rId="216" sheetId="1" source="MF158:MF207" destination="MF156:MF205" sourceSheetId="1"/>
  <rcc rId="217" sId="1" odxf="1" dxf="1" numFmtId="14">
    <nc r="MF230">
      <v>1.5100000000000001E-2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18" sId="1" odxf="1" dxf="1" numFmtId="14">
    <nc r="MF231">
      <v>-1.9300000000000001E-2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19" sId="1" numFmtId="14">
    <nc r="MF221">
      <v>0.153</v>
    </nc>
  </rcc>
  <rcc rId="220" sId="1" numFmtId="14">
    <nc r="MF222">
      <v>0.1361</v>
    </nc>
  </rcc>
  <rcc rId="221" sId="1" numFmtId="14">
    <nc r="MF223">
      <v>5.5500000000000001E-2</v>
    </nc>
  </rcc>
  <rcc rId="222" sId="1" numFmtId="14">
    <nc r="MF224">
      <v>3.4700000000000002E-2</v>
    </nc>
  </rcc>
  <rcc rId="223" sId="1" numFmtId="14">
    <nc r="MF225">
      <v>-1.9599999999999999E-2</v>
    </nc>
  </rcc>
  <rcc rId="224" sId="1" numFmtId="14">
    <nc r="MF226">
      <v>-5.8400000000000001E-2</v>
    </nc>
  </rcc>
  <rcc rId="225" sId="1" numFmtId="14">
    <nc r="MF227">
      <v>-0.13469999999999999</v>
    </nc>
  </rcc>
  <rcc rId="226" sId="1" numFmtId="14">
    <nc r="MF228">
      <v>-0.1666</v>
    </nc>
  </rcc>
  <rfmt sheetId="1" sqref="MF23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227" sId="1" odxf="1" dxf="1">
    <nc r="MF235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28" sId="1" odxf="1" dxf="1">
    <oc r="MF236">
      <f>SUM(MF221, -MF228)</f>
    </oc>
    <nc r="MF236">
      <f>SUM(MF221, -MF228)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29" sId="1" odxf="1" dxf="1">
    <nc r="MF237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30" sId="1" odxf="1" dxf="1">
    <oc r="MF238">
      <f>SUM(MF221, -MF227,)</f>
    </oc>
    <nc r="MF238">
      <f>SUM(MF221, -MF227)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31" sId="1" odxf="1" dxf="1">
    <nc r="MF239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32" sId="1" odxf="1" dxf="1">
    <oc r="MF240">
      <f>SUM(MF222, -MF228)</f>
    </oc>
    <nc r="MF240">
      <f>SUM(MF222, -MF228)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33" sId="1" odxf="1" dxf="1">
    <nc r="MF241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34" sId="1" odxf="1" dxf="1">
    <oc r="MF242">
      <f>SUM(MF227, -MF238)</f>
    </oc>
    <nc r="MF242">
      <f>SUM(MF222, -MF227)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35" sId="1" odxf="1" dxf="1">
    <nc r="MF243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36" sId="1" odxf="1" dxf="1">
    <oc r="MF244">
      <f>SUM(MF227, -MF237,)</f>
    </oc>
    <nc r="MF244">
      <f>SUM(MF221, -MF226)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37" sId="1" odxf="1" dxf="1">
    <nc r="MF245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38" sId="1" odxf="1" dxf="1">
    <oc r="MF246">
      <f>SUM(MF228, -MF238)</f>
    </oc>
    <nc r="MF246">
      <f>SUM(MF223, -MF228)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39" sId="1" odxf="1" dxf="1">
    <nc r="MF247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40" sId="1" odxf="1" dxf="1">
    <oc r="MF248">
      <f>SUM(MF237, -MF244)</f>
    </oc>
    <nc r="MF248">
      <f>SUM(MF222, -MF226)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41" sId="1" odxf="1" dxf="1">
    <nc r="MF249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42" sId="1" odxf="1" dxf="1">
    <oc r="MF250">
      <f>SUM(MF237, -MF243,)</f>
    </oc>
    <nc r="MF250">
      <f>SUM(MF223, -MF227)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43" sId="1" odxf="1" dxf="1">
    <nc r="MF251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44" sId="1" odxf="1" dxf="1">
    <oc r="MF252">
      <f>SUM(MF238, -MF244)</f>
    </oc>
    <nc r="MF252">
      <f>SUM(MF224, -MF228)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45" sId="1" odxf="1" dxf="1">
    <nc r="MF253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46" sId="1" odxf="1" dxf="1">
    <oc r="MF254">
      <f>SUM(MF243, -MF250)</f>
    </oc>
    <nc r="MF254">
      <f>SUM(MF221, -MF225)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47" sId="1" odxf="1" dxf="1">
    <nc r="MF255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48" sId="1" odxf="1" dxf="1">
    <oc r="MF256">
      <f>SUM(MF243, -MF249,)</f>
    </oc>
    <nc r="MF256">
      <f>SUM(MF224, -MF227)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49" sId="1" odxf="1" dxf="1">
    <nc r="MF257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0" sId="1" odxf="1" dxf="1">
    <oc r="MF258">
      <f>SUM(MF244, -MF250)</f>
    </oc>
    <nc r="MF258">
      <f>SUM(MF222, -MF225)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1" sId="1" odxf="1" dxf="1">
    <nc r="MF259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52" sId="1" odxf="1" dxf="1">
    <oc r="MF260">
      <f>SUM(MF249, -MF256)</f>
    </oc>
    <nc r="MF260">
      <f>SUM(MF225, -MF228)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53" sId="1" odxf="1" dxf="1">
    <nc r="MF261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54" sId="1" odxf="1" dxf="1">
    <oc r="MF262">
      <f>SUM(MF249, -MF255,)</f>
    </oc>
    <nc r="MF262">
      <f>SUM(MF221, -MF224)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55" sId="1" odxf="1" dxf="1">
    <nc r="MF263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56" sId="1" odxf="1" dxf="1">
    <oc r="MF264">
      <f>SUM(MF250, -MF256)</f>
    </oc>
    <nc r="MF264">
      <f>SUM(MF223, -MF226)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7" sId="1" odxf="1" dxf="1">
    <nc r="MF265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58" sId="1" odxf="1" dxf="1">
    <oc r="MF266">
      <f>SUM(MF255, -MF262)</f>
    </oc>
    <nc r="MF266">
      <f>SUM(MF225, -MF227)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59" sId="1" odxf="1" dxf="1">
    <nc r="MF267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60" sId="1" odxf="1" dxf="1">
    <oc r="MF268">
      <f>SUM(MF255, -MF261,)</f>
    </oc>
    <nc r="MF268">
      <f>SUM(MF221, -MF223)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61" sId="1" odxf="1" dxf="1">
    <nc r="MF269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62" sId="1" odxf="1" dxf="1">
    <oc r="MF270">
      <f>SUM(MF256, -MF262)</f>
    </oc>
    <nc r="MF270">
      <f>SUM(MF224, -MF226)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63" sId="1" odxf="1" dxf="1">
    <nc r="MF271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64" sId="1" odxf="1" dxf="1">
    <oc r="MF272">
      <f>SUM(MF261, -MF268)</f>
    </oc>
    <nc r="MF272">
      <f>SUM(MF222, -MF224)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65" sId="1" odxf="1" dxf="1">
    <nc r="MF273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66" sId="1" odxf="1" dxf="1">
    <oc r="MF274">
      <f>SUM(MF261, -MF267,)</f>
    </oc>
    <nc r="MF274">
      <f>SUM(MF226, -MF228)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67" sId="1" odxf="1" dxf="1">
    <nc r="MF275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68" sId="1" odxf="1" dxf="1">
    <oc r="MF276">
      <f>SUM(MF262, -MF268)</f>
    </oc>
    <nc r="MF276">
      <f>SUM(MF223, -MF225)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9" sId="1" odxf="1" dxf="1">
    <nc r="MF277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70" sId="1" odxf="1" dxf="1">
    <oc r="MF278">
      <f>SUM(MF267, -MF274)</f>
    </oc>
    <nc r="MF278">
      <f>SUM(MF222, -MF223)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71" sId="1" odxf="1" dxf="1">
    <nc r="MF279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72" sId="1" odxf="1" dxf="1">
    <oc r="MF280">
      <f>SUM(MF267, -MF273,)</f>
    </oc>
    <nc r="MF280">
      <f>SUM(MF226, -MF227)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3" sId="1" odxf="1" dxf="1">
    <nc r="MF281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74" sId="1" odxf="1" dxf="1">
    <oc r="MF282">
      <f>SUM(MF268, -MF274)</f>
    </oc>
    <nc r="MF282">
      <f>SUM(MF224, -MF225)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5" sId="1" odxf="1" dxf="1">
    <nc r="MF283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76" sId="1" odxf="1" dxf="1">
    <oc r="MF284">
      <f>SUM(MF270, -MF276)</f>
    </oc>
    <nc r="MF284">
      <f>SUM(MF225, -MF226)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7" sId="1" odxf="1" dxf="1">
    <nc r="MF285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78" sId="1" odxf="1" dxf="1">
    <oc r="MF286">
      <f>SUM(MF275, -MF282)</f>
    </oc>
    <nc r="MF286">
      <f>SUM(MF221, -MF222)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79" sId="1" odxf="1" dxf="1">
    <nc r="MF287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80" sId="1" odxf="1" dxf="1">
    <oc r="MF288">
      <f>SUM(MF275, -MF281,)</f>
    </oc>
    <nc r="MF288">
      <f>SUM(MF223, -MF224)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81" sId="1" odxf="1" dxf="1">
    <nc r="MF289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rgb="FFC00000"/>
        </patternFill>
      </fill>
      <border outline="0">
        <left/>
        <top style="medium">
          <color rgb="FFFFFF00"/>
        </top>
      </border>
    </ndxf>
  </rcc>
  <rcc rId="282" sId="1" odxf="1" dxf="1">
    <oc r="MF290">
      <f>SUM(MF276, -MF282)</f>
    </oc>
    <nc r="MF290">
      <f>SUM(MF227, -MF228)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m rId="283" sheetId="1" source="MF285:MF286" destination="MF291:MF292" sourceSheetId="1"/>
  <rm rId="284" sheetId="1" source="MF289:MF290" destination="MF285:MF286" sourceSheetId="1"/>
  <rm rId="285" sheetId="1" source="MF281:MF288" destination="MF283:MF290" sourceSheetId="1"/>
  <rm rId="286" sheetId="1" source="MF275:MF276" destination="MF281:MF282" sourceSheetId="1"/>
  <rm rId="287" sheetId="1" source="MF269:MF270" destination="MF275:MF276" sourceSheetId="1"/>
  <rm rId="288" sheetId="1" source="MF273:MF274" destination="MF269:MF270" sourceSheetId="1"/>
  <rm rId="289" sheetId="1" source="MF267:MF268" destination="MF273:MF274" sourceSheetId="1"/>
  <rm rId="290" sheetId="1" source="MF263:MF264" destination="MF267:MF268" sourceSheetId="1"/>
  <rm rId="291" sheetId="1" source="MF253:MF262" destination="MF255:MF264" sourceSheetId="1"/>
  <rm rId="292" sheetId="1" source="MF249:MF250" destination="MF253:MF254" sourceSheetId="1"/>
  <rm rId="293" sheetId="1" source="MF251:MF252" destination="MF249:MF250" sourceSheetId="1"/>
  <rm rId="294" sheetId="1" source="MF247:MF248" destination="MF251:MF252" sourceSheetId="1"/>
  <rm rId="295" sheetId="1" source="MF243:MF244" destination="MF247:MF248" sourceSheetId="1"/>
  <rm rId="296" sheetId="1" source="MF241:MF242" destination="MF243:MF244" sourceSheetId="1"/>
  <rm rId="297" sheetId="1" source="MF237:MF238" destination="MF241:MF242" sourceSheetId="1"/>
  <rm rId="298" sheetId="1" source="MF239:MF292" destination="MF237:MF290" sourceSheetId="1"/>
  <rcc rId="299" sId="1">
    <nc r="MF234">
      <v>138.71</v>
    </nc>
  </rcc>
  <rcc rId="300" sId="1">
    <nc r="MF149">
      <v>71.59</v>
    </nc>
  </rcc>
  <rcc rId="301" sId="1">
    <nc r="MF64">
      <v>1.2743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LW47" zoomScale="115" zoomScaleNormal="115" workbookViewId="0">
      <selection activeCell="MF63" sqref="MF63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13" t="s">
        <v>133</v>
      </c>
      <c r="V2" s="514"/>
      <c r="W2" s="514"/>
      <c r="X2" s="514"/>
      <c r="Y2" s="514"/>
      <c r="Z2" s="514"/>
      <c r="AA2" s="514"/>
      <c r="AB2" s="515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13" t="s">
        <v>133</v>
      </c>
      <c r="CF2" s="514"/>
      <c r="CG2" s="514"/>
      <c r="CH2" s="514"/>
      <c r="CI2" s="514"/>
      <c r="CJ2" s="514"/>
      <c r="CK2" s="514"/>
      <c r="CL2" s="515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13" t="s">
        <v>133</v>
      </c>
      <c r="ES2" s="514"/>
      <c r="ET2" s="514"/>
      <c r="EU2" s="514"/>
      <c r="EV2" s="514"/>
      <c r="EW2" s="514"/>
      <c r="EX2" s="514"/>
      <c r="EY2" s="515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13" t="s">
        <v>133</v>
      </c>
      <c r="HT2" s="514"/>
      <c r="HU2" s="514"/>
      <c r="HV2" s="514"/>
      <c r="HW2" s="514"/>
      <c r="HX2" s="514"/>
      <c r="HY2" s="514"/>
      <c r="HZ2" s="515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13" t="s">
        <v>133</v>
      </c>
      <c r="KH2" s="514"/>
      <c r="KI2" s="514"/>
      <c r="KJ2" s="514"/>
      <c r="KK2" s="514"/>
      <c r="KL2" s="514"/>
      <c r="KM2" s="514"/>
      <c r="KN2" s="515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505">
        <v>4.0000000000000002E-4</v>
      </c>
      <c r="ME2" s="6"/>
      <c r="MF2" s="7">
        <f t="shared" ref="MF2:MF37" si="12">MIN(LA2:ME2)</f>
        <v>-3.5000000000000001E-3</v>
      </c>
      <c r="MG2" s="7">
        <f t="shared" ref="MG2:MG37" si="13">AVERAGE(LA2:ME2)</f>
        <v>-3.3636363636363632E-4</v>
      </c>
      <c r="MH2" s="7">
        <f t="shared" ref="MH2:MH37" si="14">MAX(LA2:ME2)</f>
        <v>2.8999999999999998E-3</v>
      </c>
      <c r="MK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/>
      <c r="MS2" s="4" t="s">
        <v>36</v>
      </c>
      <c r="MT2" s="54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0</v>
      </c>
      <c r="OA2" s="7" t="e">
        <f t="shared" ref="OA2:OA37" si="16">AVERAGE(MU2:NY2)</f>
        <v>#DIV/0!</v>
      </c>
      <c r="OB2" s="7">
        <f t="shared" ref="OB2:OB37" si="17">MAX(MU2:NY2)</f>
        <v>0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13" t="s">
        <v>129</v>
      </c>
      <c r="V3" s="514"/>
      <c r="W3" s="514"/>
      <c r="X3" s="514"/>
      <c r="Y3" s="514"/>
      <c r="Z3" s="514"/>
      <c r="AA3" s="514"/>
      <c r="AB3" s="515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13" t="s">
        <v>129</v>
      </c>
      <c r="CF3" s="514"/>
      <c r="CG3" s="514"/>
      <c r="CH3" s="514"/>
      <c r="CI3" s="514"/>
      <c r="CJ3" s="514"/>
      <c r="CK3" s="514"/>
      <c r="CL3" s="515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13" t="s">
        <v>129</v>
      </c>
      <c r="ES3" s="514"/>
      <c r="ET3" s="514"/>
      <c r="EU3" s="514"/>
      <c r="EV3" s="514"/>
      <c r="EW3" s="514"/>
      <c r="EX3" s="514"/>
      <c r="EY3" s="515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13" t="s">
        <v>129</v>
      </c>
      <c r="HT3" s="514"/>
      <c r="HU3" s="514"/>
      <c r="HV3" s="514"/>
      <c r="HW3" s="514"/>
      <c r="HX3" s="514"/>
      <c r="HY3" s="514"/>
      <c r="HZ3" s="515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13" t="s">
        <v>129</v>
      </c>
      <c r="KH3" s="514"/>
      <c r="KI3" s="514"/>
      <c r="KJ3" s="514"/>
      <c r="KK3" s="514"/>
      <c r="KL3" s="514"/>
      <c r="KM3" s="514"/>
      <c r="KN3" s="515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505">
        <v>8.0000000000000004E-4</v>
      </c>
      <c r="ME3" s="6"/>
      <c r="MF3" s="7">
        <f t="shared" si="12"/>
        <v>-5.7999999999999996E-3</v>
      </c>
      <c r="MG3" s="7">
        <f t="shared" si="13"/>
        <v>-1.3227272727272729E-3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/>
      <c r="MS3" s="4" t="s">
        <v>37</v>
      </c>
      <c r="MT3" s="54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0</v>
      </c>
      <c r="OA3" s="7" t="e">
        <f t="shared" si="16"/>
        <v>#DIV/0!</v>
      </c>
      <c r="OB3" s="7">
        <f t="shared" si="17"/>
        <v>0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13" t="s">
        <v>143</v>
      </c>
      <c r="V4" s="514"/>
      <c r="W4" s="514"/>
      <c r="X4" s="514"/>
      <c r="Y4" s="514"/>
      <c r="Z4" s="514"/>
      <c r="AA4" s="514"/>
      <c r="AB4" s="515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13" t="s">
        <v>143</v>
      </c>
      <c r="CF4" s="514"/>
      <c r="CG4" s="514"/>
      <c r="CH4" s="514"/>
      <c r="CI4" s="514"/>
      <c r="CJ4" s="514"/>
      <c r="CK4" s="514"/>
      <c r="CL4" s="515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13" t="s">
        <v>143</v>
      </c>
      <c r="ES4" s="514"/>
      <c r="ET4" s="514"/>
      <c r="EU4" s="514"/>
      <c r="EV4" s="514"/>
      <c r="EW4" s="514"/>
      <c r="EX4" s="514"/>
      <c r="EY4" s="515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13" t="s">
        <v>143</v>
      </c>
      <c r="HT4" s="514"/>
      <c r="HU4" s="514"/>
      <c r="HV4" s="514"/>
      <c r="HW4" s="514"/>
      <c r="HX4" s="514"/>
      <c r="HY4" s="514"/>
      <c r="HZ4" s="515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13" t="s">
        <v>143</v>
      </c>
      <c r="KH4" s="514"/>
      <c r="KI4" s="514"/>
      <c r="KJ4" s="514"/>
      <c r="KK4" s="514"/>
      <c r="KL4" s="514"/>
      <c r="KM4" s="514"/>
      <c r="KN4" s="515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505">
        <v>1E-4</v>
      </c>
      <c r="ME4" s="6"/>
      <c r="MF4" s="7">
        <f t="shared" si="12"/>
        <v>-6.1999999999999998E-3</v>
      </c>
      <c r="MG4" s="7">
        <f t="shared" si="13"/>
        <v>-4.0909090909090924E-4</v>
      </c>
      <c r="MH4" s="7">
        <f t="shared" si="14"/>
        <v>3.8E-3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/>
      <c r="MS4" s="4" t="s">
        <v>38</v>
      </c>
      <c r="MT4" s="54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0</v>
      </c>
      <c r="OA4" s="7" t="e">
        <f t="shared" si="16"/>
        <v>#DIV/0!</v>
      </c>
      <c r="OB4" s="7">
        <f t="shared" si="17"/>
        <v>0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13" t="s">
        <v>130</v>
      </c>
      <c r="V5" s="514"/>
      <c r="W5" s="514"/>
      <c r="X5" s="514"/>
      <c r="Y5" s="514"/>
      <c r="Z5" s="514"/>
      <c r="AA5" s="514"/>
      <c r="AB5" s="515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13" t="s">
        <v>130</v>
      </c>
      <c r="CF5" s="514"/>
      <c r="CG5" s="514"/>
      <c r="CH5" s="514"/>
      <c r="CI5" s="514"/>
      <c r="CJ5" s="514"/>
      <c r="CK5" s="514"/>
      <c r="CL5" s="515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13" t="s">
        <v>130</v>
      </c>
      <c r="ES5" s="514"/>
      <c r="ET5" s="514"/>
      <c r="EU5" s="514"/>
      <c r="EV5" s="514"/>
      <c r="EW5" s="514"/>
      <c r="EX5" s="514"/>
      <c r="EY5" s="515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13" t="s">
        <v>130</v>
      </c>
      <c r="HT5" s="514"/>
      <c r="HU5" s="514"/>
      <c r="HV5" s="514"/>
      <c r="HW5" s="514"/>
      <c r="HX5" s="514"/>
      <c r="HY5" s="514"/>
      <c r="HZ5" s="515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13" t="s">
        <v>130</v>
      </c>
      <c r="KH5" s="514"/>
      <c r="KI5" s="514"/>
      <c r="KJ5" s="514"/>
      <c r="KK5" s="514"/>
      <c r="KL5" s="514"/>
      <c r="KM5" s="514"/>
      <c r="KN5" s="515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505">
        <v>1.6999999999999999E-3</v>
      </c>
      <c r="ME5" s="6"/>
      <c r="MF5" s="7">
        <f t="shared" si="12"/>
        <v>-7.0000000000000001E-3</v>
      </c>
      <c r="MG5" s="7">
        <f t="shared" si="13"/>
        <v>-6.4090909090909086E-4</v>
      </c>
      <c r="MH5" s="7">
        <f t="shared" si="14"/>
        <v>3.8999999999999998E-3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/>
      <c r="MS5" s="4" t="s">
        <v>39</v>
      </c>
      <c r="MT5" s="54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0</v>
      </c>
      <c r="OA5" s="7" t="e">
        <f t="shared" si="16"/>
        <v>#DIV/0!</v>
      </c>
      <c r="OB5" s="7">
        <f t="shared" si="17"/>
        <v>0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13" t="s">
        <v>155</v>
      </c>
      <c r="V6" s="514"/>
      <c r="W6" s="514"/>
      <c r="X6" s="514"/>
      <c r="Y6" s="514"/>
      <c r="Z6" s="514"/>
      <c r="AA6" s="514"/>
      <c r="AB6" s="515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13" t="s">
        <v>155</v>
      </c>
      <c r="CF6" s="514"/>
      <c r="CG6" s="514"/>
      <c r="CH6" s="514"/>
      <c r="CI6" s="514"/>
      <c r="CJ6" s="514"/>
      <c r="CK6" s="514"/>
      <c r="CL6" s="515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13" t="s">
        <v>155</v>
      </c>
      <c r="ES6" s="514"/>
      <c r="ET6" s="514"/>
      <c r="EU6" s="514"/>
      <c r="EV6" s="514"/>
      <c r="EW6" s="514"/>
      <c r="EX6" s="514"/>
      <c r="EY6" s="515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13" t="s">
        <v>155</v>
      </c>
      <c r="HT6" s="514"/>
      <c r="HU6" s="514"/>
      <c r="HV6" s="514"/>
      <c r="HW6" s="514"/>
      <c r="HX6" s="514"/>
      <c r="HY6" s="514"/>
      <c r="HZ6" s="515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13" t="s">
        <v>155</v>
      </c>
      <c r="KH6" s="514"/>
      <c r="KI6" s="514"/>
      <c r="KJ6" s="514"/>
      <c r="KK6" s="514"/>
      <c r="KL6" s="514"/>
      <c r="KM6" s="514"/>
      <c r="KN6" s="515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505">
        <v>2.5999999999999999E-3</v>
      </c>
      <c r="ME6" s="6"/>
      <c r="MF6" s="7">
        <f t="shared" si="12"/>
        <v>-7.4999999999999997E-3</v>
      </c>
      <c r="MG6" s="7">
        <f t="shared" si="13"/>
        <v>-5.4090909090909092E-4</v>
      </c>
      <c r="MH6" s="7">
        <f t="shared" si="14"/>
        <v>6.1999999999999998E-3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/>
      <c r="MS6" s="4" t="s">
        <v>40</v>
      </c>
      <c r="MT6" s="54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0</v>
      </c>
      <c r="OA6" s="7" t="e">
        <f t="shared" si="16"/>
        <v>#DIV/0!</v>
      </c>
      <c r="OB6" s="7">
        <f t="shared" si="17"/>
        <v>0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13" t="s">
        <v>131</v>
      </c>
      <c r="V7" s="514"/>
      <c r="W7" s="514"/>
      <c r="X7" s="514"/>
      <c r="Y7" s="514"/>
      <c r="Z7" s="514"/>
      <c r="AA7" s="514"/>
      <c r="AB7" s="515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13" t="s">
        <v>131</v>
      </c>
      <c r="CF7" s="514"/>
      <c r="CG7" s="514"/>
      <c r="CH7" s="514"/>
      <c r="CI7" s="514"/>
      <c r="CJ7" s="514"/>
      <c r="CK7" s="514"/>
      <c r="CL7" s="515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13" t="s">
        <v>131</v>
      </c>
      <c r="ES7" s="514"/>
      <c r="ET7" s="514"/>
      <c r="EU7" s="514"/>
      <c r="EV7" s="514"/>
      <c r="EW7" s="514"/>
      <c r="EX7" s="514"/>
      <c r="EY7" s="515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13" t="s">
        <v>131</v>
      </c>
      <c r="HT7" s="514"/>
      <c r="HU7" s="514"/>
      <c r="HV7" s="514"/>
      <c r="HW7" s="514"/>
      <c r="HX7" s="514"/>
      <c r="HY7" s="514"/>
      <c r="HZ7" s="515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13" t="s">
        <v>131</v>
      </c>
      <c r="KH7" s="514"/>
      <c r="KI7" s="514"/>
      <c r="KJ7" s="514"/>
      <c r="KK7" s="514"/>
      <c r="KL7" s="514"/>
      <c r="KM7" s="514"/>
      <c r="KN7" s="515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505">
        <v>2.2000000000000001E-3</v>
      </c>
      <c r="ME7" s="6"/>
      <c r="MF7" s="7">
        <f t="shared" si="12"/>
        <v>-7.4999999999999997E-3</v>
      </c>
      <c r="MG7" s="7">
        <f t="shared" si="13"/>
        <v>-9.4090909090909045E-4</v>
      </c>
      <c r="MH7" s="7">
        <f t="shared" si="14"/>
        <v>5.1000000000000004E-3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/>
      <c r="MS7" s="4" t="s">
        <v>41</v>
      </c>
      <c r="MT7" s="54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0</v>
      </c>
      <c r="OA7" s="7" t="e">
        <f t="shared" si="16"/>
        <v>#DIV/0!</v>
      </c>
      <c r="OB7" s="7">
        <f t="shared" si="17"/>
        <v>0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13" t="s">
        <v>132</v>
      </c>
      <c r="V8" s="514"/>
      <c r="W8" s="514"/>
      <c r="X8" s="514"/>
      <c r="Y8" s="514"/>
      <c r="Z8" s="514"/>
      <c r="AA8" s="514"/>
      <c r="AB8" s="515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13" t="s">
        <v>132</v>
      </c>
      <c r="CF8" s="514"/>
      <c r="CG8" s="514"/>
      <c r="CH8" s="514"/>
      <c r="CI8" s="514"/>
      <c r="CJ8" s="514"/>
      <c r="CK8" s="514"/>
      <c r="CL8" s="515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13" t="s">
        <v>132</v>
      </c>
      <c r="ES8" s="514"/>
      <c r="ET8" s="514"/>
      <c r="EU8" s="514"/>
      <c r="EV8" s="514"/>
      <c r="EW8" s="514"/>
      <c r="EX8" s="514"/>
      <c r="EY8" s="515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13" t="s">
        <v>132</v>
      </c>
      <c r="HT8" s="514"/>
      <c r="HU8" s="514"/>
      <c r="HV8" s="514"/>
      <c r="HW8" s="514"/>
      <c r="HX8" s="514"/>
      <c r="HY8" s="514"/>
      <c r="HZ8" s="515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13" t="s">
        <v>132</v>
      </c>
      <c r="KH8" s="514"/>
      <c r="KI8" s="514"/>
      <c r="KJ8" s="514"/>
      <c r="KK8" s="514"/>
      <c r="KL8" s="514"/>
      <c r="KM8" s="514"/>
      <c r="KN8" s="515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505">
        <v>-1E-3</v>
      </c>
      <c r="ME8" s="6"/>
      <c r="MF8" s="7">
        <f t="shared" si="12"/>
        <v>-3.8999999999999998E-3</v>
      </c>
      <c r="MG8" s="7">
        <f t="shared" si="13"/>
        <v>4.3181818181818187E-4</v>
      </c>
      <c r="MH8" s="7">
        <f t="shared" si="14"/>
        <v>4.7000000000000002E-3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/>
      <c r="MS8" s="4" t="s">
        <v>42</v>
      </c>
      <c r="MT8" s="54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0</v>
      </c>
      <c r="OA8" s="7" t="e">
        <f t="shared" si="16"/>
        <v>#DIV/0!</v>
      </c>
      <c r="OB8" s="7">
        <f t="shared" si="17"/>
        <v>0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13" t="s">
        <v>134</v>
      </c>
      <c r="V9" s="514"/>
      <c r="W9" s="514"/>
      <c r="X9" s="514"/>
      <c r="Y9" s="514"/>
      <c r="Z9" s="514"/>
      <c r="AA9" s="514"/>
      <c r="AB9" s="515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13" t="s">
        <v>134</v>
      </c>
      <c r="CF9" s="514"/>
      <c r="CG9" s="514"/>
      <c r="CH9" s="514"/>
      <c r="CI9" s="514"/>
      <c r="CJ9" s="514"/>
      <c r="CK9" s="514"/>
      <c r="CL9" s="515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13" t="s">
        <v>134</v>
      </c>
      <c r="ES9" s="514"/>
      <c r="ET9" s="514"/>
      <c r="EU9" s="514"/>
      <c r="EV9" s="514"/>
      <c r="EW9" s="514"/>
      <c r="EX9" s="514"/>
      <c r="EY9" s="515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13" t="s">
        <v>134</v>
      </c>
      <c r="HT9" s="514"/>
      <c r="HU9" s="514"/>
      <c r="HV9" s="514"/>
      <c r="HW9" s="514"/>
      <c r="HX9" s="514"/>
      <c r="HY9" s="514"/>
      <c r="HZ9" s="515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13" t="s">
        <v>134</v>
      </c>
      <c r="KH9" s="514"/>
      <c r="KI9" s="514"/>
      <c r="KJ9" s="514"/>
      <c r="KK9" s="514"/>
      <c r="KL9" s="514"/>
      <c r="KM9" s="514"/>
      <c r="KN9" s="515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-5.2000000000000006E-3</v>
      </c>
      <c r="ME9" s="13">
        <f t="shared" si="34"/>
        <v>0</v>
      </c>
      <c r="MF9" s="7">
        <f t="shared" si="12"/>
        <v>-3.15E-2</v>
      </c>
      <c r="MG9" s="7">
        <f t="shared" si="13"/>
        <v>1.7903225806451613E-3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0</v>
      </c>
      <c r="MX9" s="13">
        <f t="shared" si="35"/>
        <v>0</v>
      </c>
      <c r="MY9" s="13">
        <f t="shared" si="35"/>
        <v>0</v>
      </c>
      <c r="MZ9" s="13">
        <f t="shared" si="35"/>
        <v>0</v>
      </c>
      <c r="NA9" s="13">
        <f t="shared" si="35"/>
        <v>0</v>
      </c>
      <c r="NB9" s="13">
        <f t="shared" si="35"/>
        <v>0</v>
      </c>
      <c r="NC9" s="13">
        <f t="shared" si="35"/>
        <v>0</v>
      </c>
      <c r="ND9" s="13">
        <f t="shared" si="35"/>
        <v>0</v>
      </c>
      <c r="NE9" s="13">
        <f t="shared" si="35"/>
        <v>0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0</v>
      </c>
      <c r="OA9" s="7">
        <f t="shared" si="16"/>
        <v>0</v>
      </c>
      <c r="OB9" s="7">
        <f t="shared" si="17"/>
        <v>0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16" t="s">
        <v>135</v>
      </c>
      <c r="V10" s="517"/>
      <c r="W10" s="517"/>
      <c r="X10" s="517"/>
      <c r="Y10" s="517"/>
      <c r="Z10" s="517"/>
      <c r="AA10" s="517"/>
      <c r="AB10" s="518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16" t="s">
        <v>135</v>
      </c>
      <c r="CF10" s="517"/>
      <c r="CG10" s="517"/>
      <c r="CH10" s="517"/>
      <c r="CI10" s="517"/>
      <c r="CJ10" s="517"/>
      <c r="CK10" s="517"/>
      <c r="CL10" s="518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16" t="s">
        <v>135</v>
      </c>
      <c r="ES10" s="517"/>
      <c r="ET10" s="517"/>
      <c r="EU10" s="517"/>
      <c r="EV10" s="517"/>
      <c r="EW10" s="517"/>
      <c r="EX10" s="517"/>
      <c r="EY10" s="518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16" t="s">
        <v>135</v>
      </c>
      <c r="HT10" s="517"/>
      <c r="HU10" s="517"/>
      <c r="HV10" s="517"/>
      <c r="HW10" s="517"/>
      <c r="HX10" s="517"/>
      <c r="HY10" s="517"/>
      <c r="HZ10" s="518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16" t="s">
        <v>135</v>
      </c>
      <c r="KH10" s="517"/>
      <c r="KI10" s="517"/>
      <c r="KJ10" s="517"/>
      <c r="KK10" s="517"/>
      <c r="KL10" s="517"/>
      <c r="KM10" s="517"/>
      <c r="KN10" s="518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17">
        <v>-6.9999999999999999E-4</v>
      </c>
      <c r="MD10" s="505">
        <v>0</v>
      </c>
      <c r="ME10" s="6"/>
      <c r="MF10" s="16">
        <f t="shared" si="12"/>
        <v>-7.4000000000000003E-3</v>
      </c>
      <c r="MG10" s="16">
        <f t="shared" si="13"/>
        <v>1.3227272727272729E-3</v>
      </c>
      <c r="MH10" s="16">
        <f t="shared" si="14"/>
        <v>5.8999999999999999E-3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/>
      <c r="MS10" s="4" t="s">
        <v>44</v>
      </c>
      <c r="MT10" s="54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0</v>
      </c>
      <c r="OA10" s="16" t="e">
        <f t="shared" si="16"/>
        <v>#DIV/0!</v>
      </c>
      <c r="OB10" s="16">
        <f t="shared" si="17"/>
        <v>0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16" t="s">
        <v>144</v>
      </c>
      <c r="V11" s="517"/>
      <c r="W11" s="517"/>
      <c r="X11" s="517"/>
      <c r="Y11" s="517"/>
      <c r="Z11" s="517"/>
      <c r="AA11" s="517"/>
      <c r="AB11" s="518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16" t="s">
        <v>144</v>
      </c>
      <c r="CF11" s="517"/>
      <c r="CG11" s="517"/>
      <c r="CH11" s="517"/>
      <c r="CI11" s="517"/>
      <c r="CJ11" s="517"/>
      <c r="CK11" s="517"/>
      <c r="CL11" s="518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16" t="s">
        <v>144</v>
      </c>
      <c r="ES11" s="517"/>
      <c r="ET11" s="517"/>
      <c r="EU11" s="517"/>
      <c r="EV11" s="517"/>
      <c r="EW11" s="517"/>
      <c r="EX11" s="517"/>
      <c r="EY11" s="518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16" t="s">
        <v>144</v>
      </c>
      <c r="HT11" s="517"/>
      <c r="HU11" s="517"/>
      <c r="HV11" s="517"/>
      <c r="HW11" s="517"/>
      <c r="HX11" s="517"/>
      <c r="HY11" s="517"/>
      <c r="HZ11" s="518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16" t="s">
        <v>144</v>
      </c>
      <c r="KH11" s="517"/>
      <c r="KI11" s="517"/>
      <c r="KJ11" s="517"/>
      <c r="KK11" s="517"/>
      <c r="KL11" s="517"/>
      <c r="KM11" s="517"/>
      <c r="KN11" s="518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505">
        <v>5.0000000000000001E-4</v>
      </c>
      <c r="ME11" s="6"/>
      <c r="MF11" s="16">
        <f t="shared" si="12"/>
        <v>-5.7999999999999996E-3</v>
      </c>
      <c r="MG11" s="16">
        <f t="shared" si="13"/>
        <v>-6.4545454545454541E-4</v>
      </c>
      <c r="MH11" s="16">
        <f t="shared" si="14"/>
        <v>2.3E-3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/>
      <c r="MS11" s="4" t="s">
        <v>45</v>
      </c>
      <c r="MT11" s="54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0</v>
      </c>
      <c r="OA11" s="16" t="e">
        <f t="shared" si="16"/>
        <v>#DIV/0!</v>
      </c>
      <c r="OB11" s="16">
        <f t="shared" si="17"/>
        <v>0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16" t="s">
        <v>145</v>
      </c>
      <c r="V12" s="517"/>
      <c r="W12" s="517"/>
      <c r="X12" s="517"/>
      <c r="Y12" s="517"/>
      <c r="Z12" s="517"/>
      <c r="AA12" s="517"/>
      <c r="AB12" s="518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16" t="s">
        <v>145</v>
      </c>
      <c r="CF12" s="517"/>
      <c r="CG12" s="517"/>
      <c r="CH12" s="517"/>
      <c r="CI12" s="517"/>
      <c r="CJ12" s="517"/>
      <c r="CK12" s="517"/>
      <c r="CL12" s="518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16" t="s">
        <v>145</v>
      </c>
      <c r="ES12" s="517"/>
      <c r="ET12" s="517"/>
      <c r="EU12" s="517"/>
      <c r="EV12" s="517"/>
      <c r="EW12" s="517"/>
      <c r="EX12" s="517"/>
      <c r="EY12" s="518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16" t="s">
        <v>145</v>
      </c>
      <c r="HT12" s="517"/>
      <c r="HU12" s="517"/>
      <c r="HV12" s="517"/>
      <c r="HW12" s="517"/>
      <c r="HX12" s="517"/>
      <c r="HY12" s="517"/>
      <c r="HZ12" s="518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16" t="s">
        <v>145</v>
      </c>
      <c r="KH12" s="517"/>
      <c r="KI12" s="517"/>
      <c r="KJ12" s="517"/>
      <c r="KK12" s="517"/>
      <c r="KL12" s="517"/>
      <c r="KM12" s="517"/>
      <c r="KN12" s="518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505">
        <v>2.0999999999999999E-3</v>
      </c>
      <c r="ME12" s="6"/>
      <c r="MF12" s="16">
        <f t="shared" si="12"/>
        <v>-6.7000000000000002E-3</v>
      </c>
      <c r="MG12" s="16">
        <f t="shared" si="13"/>
        <v>-8.4545454545454572E-4</v>
      </c>
      <c r="MH12" s="16">
        <f t="shared" si="14"/>
        <v>4.1000000000000003E-3</v>
      </c>
      <c r="MN12" s="54">
        <v>125.81</v>
      </c>
      <c r="MO12" s="54">
        <v>124.464</v>
      </c>
      <c r="MP12" s="54">
        <v>126.628</v>
      </c>
      <c r="MQ12" s="54">
        <v>124.67</v>
      </c>
      <c r="MR12" s="54"/>
      <c r="MS12" s="4" t="s">
        <v>46</v>
      </c>
      <c r="MT12" s="54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0</v>
      </c>
      <c r="OA12" s="16" t="e">
        <f t="shared" si="16"/>
        <v>#DIV/0!</v>
      </c>
      <c r="OB12" s="16">
        <f t="shared" si="17"/>
        <v>0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13" t="s">
        <v>136</v>
      </c>
      <c r="V13" s="514"/>
      <c r="W13" s="514"/>
      <c r="X13" s="514"/>
      <c r="Y13" s="514"/>
      <c r="Z13" s="514"/>
      <c r="AA13" s="514"/>
      <c r="AB13" s="515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13" t="s">
        <v>136</v>
      </c>
      <c r="CF13" s="514"/>
      <c r="CG13" s="514"/>
      <c r="CH13" s="514"/>
      <c r="CI13" s="514"/>
      <c r="CJ13" s="514"/>
      <c r="CK13" s="514"/>
      <c r="CL13" s="515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13" t="s">
        <v>136</v>
      </c>
      <c r="ES13" s="514"/>
      <c r="ET13" s="514"/>
      <c r="EU13" s="514"/>
      <c r="EV13" s="514"/>
      <c r="EW13" s="514"/>
      <c r="EX13" s="514"/>
      <c r="EY13" s="515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13" t="s">
        <v>136</v>
      </c>
      <c r="HT13" s="514"/>
      <c r="HU13" s="514"/>
      <c r="HV13" s="514"/>
      <c r="HW13" s="514"/>
      <c r="HX13" s="514"/>
      <c r="HY13" s="514"/>
      <c r="HZ13" s="515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13" t="s">
        <v>136</v>
      </c>
      <c r="KH13" s="514"/>
      <c r="KI13" s="514"/>
      <c r="KJ13" s="514"/>
      <c r="KK13" s="514"/>
      <c r="KL13" s="514"/>
      <c r="KM13" s="514"/>
      <c r="KN13" s="515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505">
        <v>-1.6999999999999999E-3</v>
      </c>
      <c r="ME13" s="6"/>
      <c r="MF13" s="16">
        <f t="shared" si="12"/>
        <v>-4.8999999999999998E-3</v>
      </c>
      <c r="MG13" s="16">
        <f t="shared" si="13"/>
        <v>7.1363636363636377E-4</v>
      </c>
      <c r="MH13" s="16">
        <f t="shared" si="14"/>
        <v>7.4000000000000003E-3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/>
      <c r="MS13" s="4" t="s">
        <v>47</v>
      </c>
      <c r="MT13" s="54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0</v>
      </c>
      <c r="OA13" s="16" t="e">
        <f t="shared" si="16"/>
        <v>#DIV/0!</v>
      </c>
      <c r="OB13" s="16">
        <f t="shared" si="17"/>
        <v>0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13" t="s">
        <v>137</v>
      </c>
      <c r="V14" s="514"/>
      <c r="W14" s="514"/>
      <c r="X14" s="514"/>
      <c r="Y14" s="514"/>
      <c r="Z14" s="514"/>
      <c r="AA14" s="514"/>
      <c r="AB14" s="515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13" t="s">
        <v>137</v>
      </c>
      <c r="CF14" s="514"/>
      <c r="CG14" s="514"/>
      <c r="CH14" s="514"/>
      <c r="CI14" s="514"/>
      <c r="CJ14" s="514"/>
      <c r="CK14" s="514"/>
      <c r="CL14" s="515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13" t="s">
        <v>137</v>
      </c>
      <c r="ES14" s="514"/>
      <c r="ET14" s="514"/>
      <c r="EU14" s="514"/>
      <c r="EV14" s="514"/>
      <c r="EW14" s="514"/>
      <c r="EX14" s="514"/>
      <c r="EY14" s="515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13" t="s">
        <v>137</v>
      </c>
      <c r="HT14" s="514"/>
      <c r="HU14" s="514"/>
      <c r="HV14" s="514"/>
      <c r="HW14" s="514"/>
      <c r="HX14" s="514"/>
      <c r="HY14" s="514"/>
      <c r="HZ14" s="515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13" t="s">
        <v>137</v>
      </c>
      <c r="KH14" s="514"/>
      <c r="KI14" s="514"/>
      <c r="KJ14" s="514"/>
      <c r="KK14" s="514"/>
      <c r="KL14" s="514"/>
      <c r="KM14" s="514"/>
      <c r="KN14" s="515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505">
        <v>-1.2999999999999999E-3</v>
      </c>
      <c r="ME14" s="6"/>
      <c r="MF14" s="16">
        <f t="shared" si="12"/>
        <v>-2.5999999999999999E-3</v>
      </c>
      <c r="MG14" s="16">
        <f t="shared" si="13"/>
        <v>1.1000000000000003E-3</v>
      </c>
      <c r="MH14" s="16">
        <f t="shared" si="14"/>
        <v>6.4000000000000003E-3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/>
      <c r="MS14" s="4" t="s">
        <v>48</v>
      </c>
      <c r="MT14" s="54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0</v>
      </c>
      <c r="OA14" s="16" t="e">
        <f t="shared" si="16"/>
        <v>#DIV/0!</v>
      </c>
      <c r="OB14" s="16">
        <f t="shared" si="17"/>
        <v>0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13" t="s">
        <v>138</v>
      </c>
      <c r="V15" s="514"/>
      <c r="W15" s="514"/>
      <c r="X15" s="514"/>
      <c r="Y15" s="514"/>
      <c r="Z15" s="514"/>
      <c r="AA15" s="514"/>
      <c r="AB15" s="515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13" t="s">
        <v>138</v>
      </c>
      <c r="CF15" s="514"/>
      <c r="CG15" s="514"/>
      <c r="CH15" s="514"/>
      <c r="CI15" s="514"/>
      <c r="CJ15" s="514"/>
      <c r="CK15" s="514"/>
      <c r="CL15" s="515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13" t="s">
        <v>138</v>
      </c>
      <c r="ES15" s="514"/>
      <c r="ET15" s="514"/>
      <c r="EU15" s="514"/>
      <c r="EV15" s="514"/>
      <c r="EW15" s="514"/>
      <c r="EX15" s="514"/>
      <c r="EY15" s="515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13" t="s">
        <v>138</v>
      </c>
      <c r="HT15" s="514"/>
      <c r="HU15" s="514"/>
      <c r="HV15" s="514"/>
      <c r="HW15" s="514"/>
      <c r="HX15" s="514"/>
      <c r="HY15" s="514"/>
      <c r="HZ15" s="515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13" t="s">
        <v>138</v>
      </c>
      <c r="KH15" s="514"/>
      <c r="KI15" s="514"/>
      <c r="KJ15" s="514"/>
      <c r="KK15" s="514"/>
      <c r="KL15" s="514"/>
      <c r="KM15" s="514"/>
      <c r="KN15" s="515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505">
        <v>-6.9999999999999999E-4</v>
      </c>
      <c r="ME15" s="6"/>
      <c r="MF15" s="16">
        <f t="shared" si="12"/>
        <v>-2.3E-3</v>
      </c>
      <c r="MG15" s="16">
        <f t="shared" si="13"/>
        <v>2.6818181818181818E-4</v>
      </c>
      <c r="MH15" s="16">
        <f t="shared" si="14"/>
        <v>5.7000000000000002E-3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/>
      <c r="MS15" s="4" t="s">
        <v>49</v>
      </c>
      <c r="MT15" s="54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0</v>
      </c>
      <c r="OA15" s="16" t="e">
        <f t="shared" si="16"/>
        <v>#DIV/0!</v>
      </c>
      <c r="OB15" s="16">
        <f t="shared" si="17"/>
        <v>0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13" t="s">
        <v>139</v>
      </c>
      <c r="V16" s="514"/>
      <c r="W16" s="514"/>
      <c r="X16" s="514"/>
      <c r="Y16" s="514"/>
      <c r="Z16" s="514"/>
      <c r="AA16" s="514"/>
      <c r="AB16" s="515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13" t="s">
        <v>139</v>
      </c>
      <c r="CF16" s="514"/>
      <c r="CG16" s="514"/>
      <c r="CH16" s="514"/>
      <c r="CI16" s="514"/>
      <c r="CJ16" s="514"/>
      <c r="CK16" s="514"/>
      <c r="CL16" s="515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13" t="s">
        <v>139</v>
      </c>
      <c r="ES16" s="514"/>
      <c r="ET16" s="514"/>
      <c r="EU16" s="514"/>
      <c r="EV16" s="514"/>
      <c r="EW16" s="514"/>
      <c r="EX16" s="514"/>
      <c r="EY16" s="515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13" t="s">
        <v>139</v>
      </c>
      <c r="HT16" s="514"/>
      <c r="HU16" s="514"/>
      <c r="HV16" s="514"/>
      <c r="HW16" s="514"/>
      <c r="HX16" s="514"/>
      <c r="HY16" s="514"/>
      <c r="HZ16" s="515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13" t="s">
        <v>139</v>
      </c>
      <c r="KH16" s="514"/>
      <c r="KI16" s="514"/>
      <c r="KJ16" s="514"/>
      <c r="KK16" s="514"/>
      <c r="KL16" s="514"/>
      <c r="KM16" s="514"/>
      <c r="KN16" s="515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-6.9999999999999988E-4</v>
      </c>
      <c r="ME16" s="20">
        <f t="shared" si="46"/>
        <v>0</v>
      </c>
      <c r="MF16" s="16">
        <f t="shared" si="12"/>
        <v>-8.8000000000000005E-3</v>
      </c>
      <c r="MG16" s="16">
        <f t="shared" si="13"/>
        <v>1.1193548387096774E-3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0</v>
      </c>
      <c r="MX16" s="20">
        <f t="shared" si="47"/>
        <v>0</v>
      </c>
      <c r="MY16" s="20">
        <f t="shared" si="47"/>
        <v>0</v>
      </c>
      <c r="MZ16" s="20">
        <f t="shared" si="47"/>
        <v>0</v>
      </c>
      <c r="NA16" s="20">
        <f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0</v>
      </c>
      <c r="OA16" s="16">
        <f t="shared" si="16"/>
        <v>0</v>
      </c>
      <c r="OB16" s="16">
        <f t="shared" si="17"/>
        <v>0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13" t="s">
        <v>141</v>
      </c>
      <c r="V17" s="514"/>
      <c r="W17" s="514"/>
      <c r="X17" s="514"/>
      <c r="Y17" s="514"/>
      <c r="Z17" s="514"/>
      <c r="AA17" s="514"/>
      <c r="AB17" s="515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13" t="s">
        <v>141</v>
      </c>
      <c r="CF17" s="514"/>
      <c r="CG17" s="514"/>
      <c r="CH17" s="514"/>
      <c r="CI17" s="514"/>
      <c r="CJ17" s="514"/>
      <c r="CK17" s="514"/>
      <c r="CL17" s="515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13" t="s">
        <v>141</v>
      </c>
      <c r="ES17" s="514"/>
      <c r="ET17" s="514"/>
      <c r="EU17" s="514"/>
      <c r="EV17" s="514"/>
      <c r="EW17" s="514"/>
      <c r="EX17" s="514"/>
      <c r="EY17" s="515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13" t="s">
        <v>141</v>
      </c>
      <c r="HT17" s="514"/>
      <c r="HU17" s="514"/>
      <c r="HV17" s="514"/>
      <c r="HW17" s="514"/>
      <c r="HX17" s="514"/>
      <c r="HY17" s="514"/>
      <c r="HZ17" s="515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13" t="s">
        <v>141</v>
      </c>
      <c r="KH17" s="514"/>
      <c r="KI17" s="514"/>
      <c r="KJ17" s="514"/>
      <c r="KK17" s="514"/>
      <c r="KL17" s="514"/>
      <c r="KM17" s="514"/>
      <c r="KN17" s="515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505">
        <v>1.1000000000000001E-3</v>
      </c>
      <c r="ME17" s="6"/>
      <c r="MF17" s="22">
        <f t="shared" si="12"/>
        <v>-8.3999999999999995E-3</v>
      </c>
      <c r="MG17" s="22">
        <f t="shared" si="13"/>
        <v>-1.7409090909090909E-3</v>
      </c>
      <c r="MH17" s="22">
        <f t="shared" si="14"/>
        <v>8.8000000000000005E-3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/>
      <c r="MS17" s="21" t="s">
        <v>51</v>
      </c>
      <c r="MT17" s="54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0</v>
      </c>
      <c r="OA17" s="22" t="e">
        <f t="shared" si="16"/>
        <v>#DIV/0!</v>
      </c>
      <c r="OB17" s="22">
        <f t="shared" si="17"/>
        <v>0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13" t="s">
        <v>140</v>
      </c>
      <c r="V18" s="514"/>
      <c r="W18" s="514"/>
      <c r="X18" s="514"/>
      <c r="Y18" s="514"/>
      <c r="Z18" s="514"/>
      <c r="AA18" s="514"/>
      <c r="AB18" s="515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13" t="s">
        <v>140</v>
      </c>
      <c r="CF18" s="514"/>
      <c r="CG18" s="514"/>
      <c r="CH18" s="514"/>
      <c r="CI18" s="514"/>
      <c r="CJ18" s="514"/>
      <c r="CK18" s="514"/>
      <c r="CL18" s="515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13" t="s">
        <v>140</v>
      </c>
      <c r="ES18" s="514"/>
      <c r="ET18" s="514"/>
      <c r="EU18" s="514"/>
      <c r="EV18" s="514"/>
      <c r="EW18" s="514"/>
      <c r="EX18" s="514"/>
      <c r="EY18" s="515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13" t="s">
        <v>140</v>
      </c>
      <c r="HT18" s="514"/>
      <c r="HU18" s="514"/>
      <c r="HV18" s="514"/>
      <c r="HW18" s="514"/>
      <c r="HX18" s="514"/>
      <c r="HY18" s="514"/>
      <c r="HZ18" s="515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13" t="s">
        <v>140</v>
      </c>
      <c r="KH18" s="514"/>
      <c r="KI18" s="514"/>
      <c r="KJ18" s="514"/>
      <c r="KK18" s="514"/>
      <c r="KL18" s="514"/>
      <c r="KM18" s="514"/>
      <c r="KN18" s="515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505">
        <v>2.5000000000000001E-3</v>
      </c>
      <c r="ME18" s="6"/>
      <c r="MF18" s="22">
        <f t="shared" si="12"/>
        <v>-8.8000000000000005E-3</v>
      </c>
      <c r="MG18" s="22">
        <f t="shared" si="13"/>
        <v>-1.8272727272727269E-3</v>
      </c>
      <c r="MH18" s="22">
        <f t="shared" si="14"/>
        <v>7.0000000000000001E-3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/>
      <c r="MS18" s="21" t="s">
        <v>52</v>
      </c>
      <c r="MT18" s="54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0</v>
      </c>
      <c r="OA18" s="22" t="e">
        <f t="shared" si="16"/>
        <v>#DIV/0!</v>
      </c>
      <c r="OB18" s="22">
        <f t="shared" si="17"/>
        <v>0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16" t="s">
        <v>142</v>
      </c>
      <c r="V19" s="517"/>
      <c r="W19" s="517"/>
      <c r="X19" s="517"/>
      <c r="Y19" s="517"/>
      <c r="Z19" s="517"/>
      <c r="AA19" s="517"/>
      <c r="AB19" s="518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16" t="s">
        <v>142</v>
      </c>
      <c r="CF19" s="517"/>
      <c r="CG19" s="517"/>
      <c r="CH19" s="517"/>
      <c r="CI19" s="517"/>
      <c r="CJ19" s="517"/>
      <c r="CK19" s="517"/>
      <c r="CL19" s="518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16" t="s">
        <v>142</v>
      </c>
      <c r="ES19" s="517"/>
      <c r="ET19" s="517"/>
      <c r="EU19" s="517"/>
      <c r="EV19" s="517"/>
      <c r="EW19" s="517"/>
      <c r="EX19" s="517"/>
      <c r="EY19" s="518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16" t="s">
        <v>142</v>
      </c>
      <c r="HT19" s="517"/>
      <c r="HU19" s="517"/>
      <c r="HV19" s="517"/>
      <c r="HW19" s="517"/>
      <c r="HX19" s="517"/>
      <c r="HY19" s="517"/>
      <c r="HZ19" s="518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16" t="s">
        <v>142</v>
      </c>
      <c r="KH19" s="517"/>
      <c r="KI19" s="517"/>
      <c r="KJ19" s="517"/>
      <c r="KK19" s="517"/>
      <c r="KL19" s="517"/>
      <c r="KM19" s="517"/>
      <c r="KN19" s="518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505">
        <v>-1.1999999999999999E-3</v>
      </c>
      <c r="ME19" s="6"/>
      <c r="MF19" s="22">
        <f t="shared" si="12"/>
        <v>-5.4000000000000003E-3</v>
      </c>
      <c r="MG19" s="22">
        <f t="shared" si="13"/>
        <v>-2.9999999999999987E-4</v>
      </c>
      <c r="MH19" s="22">
        <f t="shared" si="14"/>
        <v>8.0000000000000002E-3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/>
      <c r="MS19" s="21" t="s">
        <v>53</v>
      </c>
      <c r="MT19" s="54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0</v>
      </c>
      <c r="OA19" s="22" t="e">
        <f t="shared" si="16"/>
        <v>#DIV/0!</v>
      </c>
      <c r="OB19" s="22">
        <f t="shared" si="17"/>
        <v>0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505">
        <v>-1.1999999999999999E-3</v>
      </c>
      <c r="ME20" s="6"/>
      <c r="MF20" s="22">
        <f t="shared" si="12"/>
        <v>-4.8999999999999998E-3</v>
      </c>
      <c r="MG20" s="22">
        <f t="shared" si="13"/>
        <v>-2.6818181818181807E-4</v>
      </c>
      <c r="MH20" s="22">
        <f t="shared" si="14"/>
        <v>9.4000000000000004E-3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/>
      <c r="MS20" s="4" t="s">
        <v>54</v>
      </c>
      <c r="MT20" s="54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0</v>
      </c>
      <c r="OA20" s="22" t="e">
        <f t="shared" si="16"/>
        <v>#DIV/0!</v>
      </c>
      <c r="OB20" s="22">
        <f t="shared" si="17"/>
        <v>0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13" t="s">
        <v>146</v>
      </c>
      <c r="KH21" s="514"/>
      <c r="KI21" s="514"/>
      <c r="KJ21" s="514"/>
      <c r="KK21" s="514"/>
      <c r="KL21" s="514"/>
      <c r="KM21" s="514"/>
      <c r="KN21" s="515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505">
        <v>-2.0000000000000001E-4</v>
      </c>
      <c r="ME21" s="6"/>
      <c r="MF21" s="22">
        <f t="shared" si="12"/>
        <v>-6.1999999999999998E-3</v>
      </c>
      <c r="MG21" s="22">
        <f t="shared" si="13"/>
        <v>-7.9090909090909082E-4</v>
      </c>
      <c r="MH21" s="22">
        <f t="shared" si="14"/>
        <v>7.3000000000000001E-3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/>
      <c r="MS21" s="4" t="s">
        <v>55</v>
      </c>
      <c r="MT21" s="54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0</v>
      </c>
      <c r="OA21" s="22" t="e">
        <f t="shared" si="16"/>
        <v>#DIV/0!</v>
      </c>
      <c r="OB21" s="22">
        <f t="shared" si="17"/>
        <v>0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13" t="s">
        <v>147</v>
      </c>
      <c r="KH22" s="514"/>
      <c r="KI22" s="514"/>
      <c r="KJ22" s="514"/>
      <c r="KK22" s="514"/>
      <c r="KL22" s="514"/>
      <c r="KM22" s="514"/>
      <c r="KN22" s="515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1.8000000000000004E-3</v>
      </c>
      <c r="ME22" s="25">
        <f t="shared" si="61"/>
        <v>0</v>
      </c>
      <c r="MF22" s="22">
        <f t="shared" si="12"/>
        <v>-3.0299999999999997E-2</v>
      </c>
      <c r="MG22" s="22">
        <f t="shared" si="13"/>
        <v>-5.3741935483870963E-3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0</v>
      </c>
      <c r="MX22" s="25">
        <f t="shared" si="62"/>
        <v>0</v>
      </c>
      <c r="MY22" s="25">
        <f t="shared" si="62"/>
        <v>0</v>
      </c>
      <c r="MZ22" s="25">
        <f t="shared" si="62"/>
        <v>0</v>
      </c>
      <c r="NA22" s="25">
        <f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0</v>
      </c>
      <c r="OA22" s="22">
        <f t="shared" si="16"/>
        <v>0</v>
      </c>
      <c r="OB22" s="22">
        <f t="shared" si="17"/>
        <v>0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505">
        <v>2E-3</v>
      </c>
      <c r="ME23" s="6"/>
      <c r="MF23" s="26">
        <f t="shared" si="12"/>
        <v>-6.1000000000000004E-3</v>
      </c>
      <c r="MG23" s="26">
        <f t="shared" si="13"/>
        <v>9.0909090909090971E-5</v>
      </c>
      <c r="MH23" s="26">
        <f t="shared" si="14"/>
        <v>6.1999999999999998E-3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/>
      <c r="MS23" s="4" t="s">
        <v>57</v>
      </c>
      <c r="MT23" s="54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0</v>
      </c>
      <c r="OA23" s="26" t="e">
        <f t="shared" si="16"/>
        <v>#DIV/0!</v>
      </c>
      <c r="OB23" s="26">
        <f t="shared" si="17"/>
        <v>0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J24" t="s">
        <v>62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505">
        <v>3.0000000000000001E-3</v>
      </c>
      <c r="ME24" s="6"/>
      <c r="MF24" s="26">
        <f t="shared" si="12"/>
        <v>-1.2699999999999999E-2</v>
      </c>
      <c r="MG24" s="26">
        <f t="shared" si="13"/>
        <v>-1.0681818181818177E-3</v>
      </c>
      <c r="MH24" s="26">
        <f t="shared" si="14"/>
        <v>4.3E-3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/>
      <c r="MS24" s="4" t="s">
        <v>58</v>
      </c>
      <c r="MT24" s="54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0</v>
      </c>
      <c r="OA24" s="26" t="e">
        <f t="shared" si="16"/>
        <v>#DIV/0!</v>
      </c>
      <c r="OB24" s="26">
        <f t="shared" si="17"/>
        <v>0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505">
        <v>2.3E-3</v>
      </c>
      <c r="ME25" s="6"/>
      <c r="MF25" s="26">
        <f t="shared" si="12"/>
        <v>-9.5999999999999992E-3</v>
      </c>
      <c r="MG25" s="26">
        <f t="shared" si="13"/>
        <v>-1.4772727272727279E-3</v>
      </c>
      <c r="MH25" s="26">
        <f t="shared" si="14"/>
        <v>3.5999999999999999E-3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/>
      <c r="MS25" s="4" t="s">
        <v>59</v>
      </c>
      <c r="MT25" s="54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0</v>
      </c>
      <c r="OA25" s="26" t="e">
        <f t="shared" si="16"/>
        <v>#DIV/0!</v>
      </c>
      <c r="OB25" s="26">
        <f t="shared" si="17"/>
        <v>0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505">
        <v>1.2999999999999999E-3</v>
      </c>
      <c r="ME26" s="6"/>
      <c r="MF26" s="26">
        <f t="shared" si="12"/>
        <v>-9.1999999999999998E-3</v>
      </c>
      <c r="MG26" s="26">
        <f t="shared" si="13"/>
        <v>-7.5454545454545457E-4</v>
      </c>
      <c r="MH26" s="26">
        <f t="shared" si="14"/>
        <v>4.4999999999999997E-3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/>
      <c r="MS26" s="4" t="s">
        <v>60</v>
      </c>
      <c r="MT26" s="54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0</v>
      </c>
      <c r="OA26" s="26" t="e">
        <f t="shared" si="16"/>
        <v>#DIV/0!</v>
      </c>
      <c r="OB26" s="26">
        <f t="shared" si="17"/>
        <v>0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-6.3E-3</v>
      </c>
      <c r="ME27" s="29">
        <f t="shared" si="79"/>
        <v>0</v>
      </c>
      <c r="MF27" s="26">
        <f t="shared" si="12"/>
        <v>-1.9700000000000002E-2</v>
      </c>
      <c r="MG27" s="26">
        <f t="shared" si="13"/>
        <v>4.3903225806451616E-3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0</v>
      </c>
      <c r="MX27" s="29">
        <f t="shared" si="80"/>
        <v>0</v>
      </c>
      <c r="MY27" s="29">
        <f t="shared" si="80"/>
        <v>0</v>
      </c>
      <c r="MZ27" s="29">
        <f t="shared" si="80"/>
        <v>0</v>
      </c>
      <c r="NA27" s="29">
        <f t="shared" si="80"/>
        <v>0</v>
      </c>
      <c r="NB27" s="29">
        <f t="shared" si="80"/>
        <v>0</v>
      </c>
      <c r="NC27" s="29">
        <f t="shared" si="80"/>
        <v>0</v>
      </c>
      <c r="ND27" s="29">
        <f t="shared" si="80"/>
        <v>0</v>
      </c>
      <c r="NE27" s="29">
        <f t="shared" si="80"/>
        <v>0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0</v>
      </c>
      <c r="OA27" s="26">
        <f t="shared" si="16"/>
        <v>0</v>
      </c>
      <c r="OB27" s="26">
        <f t="shared" si="17"/>
        <v>0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505">
        <v>4.3E-3</v>
      </c>
      <c r="ME28" s="6"/>
      <c r="MF28" s="30">
        <f t="shared" si="12"/>
        <v>-1.35E-2</v>
      </c>
      <c r="MG28" s="30">
        <f t="shared" si="13"/>
        <v>-1.1772727272727269E-3</v>
      </c>
      <c r="MH28" s="30">
        <f t="shared" si="14"/>
        <v>5.4999999999999997E-3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/>
      <c r="MS28" s="4" t="s">
        <v>63</v>
      </c>
      <c r="MT28" s="54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0</v>
      </c>
      <c r="OA28" s="30" t="e">
        <f t="shared" si="16"/>
        <v>#DIV/0!</v>
      </c>
      <c r="OB28" s="30">
        <f t="shared" si="17"/>
        <v>0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505">
        <v>8.9999999999999998E-4</v>
      </c>
      <c r="ME29" s="6"/>
      <c r="MF29" s="30">
        <f t="shared" si="12"/>
        <v>-2.5999999999999999E-3</v>
      </c>
      <c r="MG29" s="30">
        <f t="shared" si="13"/>
        <v>7.3181818181818179E-4</v>
      </c>
      <c r="MH29" s="30">
        <f t="shared" si="14"/>
        <v>4.3E-3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/>
      <c r="MS29" s="4" t="s">
        <v>64</v>
      </c>
      <c r="MT29" s="54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0</v>
      </c>
      <c r="OA29" s="30" t="e">
        <f t="shared" si="16"/>
        <v>#DIV/0!</v>
      </c>
      <c r="OB29" s="30">
        <f t="shared" si="17"/>
        <v>0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505">
        <v>1.4E-3</v>
      </c>
      <c r="ME30" s="6"/>
      <c r="MF30" s="30">
        <f t="shared" si="12"/>
        <v>-4.8999999999999998E-3</v>
      </c>
      <c r="MG30" s="30">
        <f t="shared" si="13"/>
        <v>-1.8636363636363653E-4</v>
      </c>
      <c r="MH30" s="30">
        <f t="shared" si="14"/>
        <v>5.4000000000000003E-3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/>
      <c r="MS30" s="4" t="s">
        <v>65</v>
      </c>
      <c r="MT30" s="54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0</v>
      </c>
      <c r="OA30" s="30" t="e">
        <f t="shared" si="16"/>
        <v>#DIV/0!</v>
      </c>
      <c r="OB30" s="30">
        <f t="shared" si="17"/>
        <v>0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1.5100000000000001E-2</v>
      </c>
      <c r="ME31" s="33">
        <f t="shared" si="91"/>
        <v>0</v>
      </c>
      <c r="MF31" s="30">
        <f t="shared" si="12"/>
        <v>-5.1499999999999997E-2</v>
      </c>
      <c r="MG31" s="30">
        <f t="shared" si="13"/>
        <v>-1.8838709677419362E-3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0</v>
      </c>
      <c r="MX31" s="33">
        <f t="shared" si="92"/>
        <v>0</v>
      </c>
      <c r="MY31" s="33">
        <f t="shared" si="92"/>
        <v>0</v>
      </c>
      <c r="MZ31" s="33">
        <f t="shared" si="92"/>
        <v>0</v>
      </c>
      <c r="NA31" s="33">
        <f>SUM(NA6, -NA13, -NA19,NA24,NA28:NA30)</f>
        <v>0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0</v>
      </c>
      <c r="OA31" s="30">
        <f t="shared" si="16"/>
        <v>0</v>
      </c>
      <c r="OB31" s="30">
        <f t="shared" si="17"/>
        <v>0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505">
        <v>3.8E-3</v>
      </c>
      <c r="ME32" s="6"/>
      <c r="MF32" s="34">
        <f t="shared" si="12"/>
        <v>-1.0200000000000001E-2</v>
      </c>
      <c r="MG32" s="34">
        <f t="shared" si="13"/>
        <v>-1.6090909090909085E-3</v>
      </c>
      <c r="MH32" s="34">
        <f t="shared" si="14"/>
        <v>3.8E-3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/>
      <c r="MS32" s="4" t="s">
        <v>67</v>
      </c>
      <c r="MT32" s="54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0</v>
      </c>
      <c r="OA32" s="34" t="e">
        <f t="shared" si="16"/>
        <v>#DIV/0!</v>
      </c>
      <c r="OB32" s="34">
        <f t="shared" si="17"/>
        <v>0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505">
        <v>1.1000000000000001E-3</v>
      </c>
      <c r="ME33" s="6"/>
      <c r="MF33" s="34">
        <f t="shared" si="12"/>
        <v>-5.7000000000000002E-3</v>
      </c>
      <c r="MG33" s="34">
        <f t="shared" si="13"/>
        <v>-5.318181818181818E-4</v>
      </c>
      <c r="MH33" s="34">
        <f t="shared" si="14"/>
        <v>6.6E-3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/>
      <c r="MS33" s="4" t="s">
        <v>68</v>
      </c>
      <c r="MT33" s="54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0</v>
      </c>
      <c r="OA33" s="34" t="e">
        <f t="shared" si="16"/>
        <v>#DIV/0!</v>
      </c>
      <c r="OB33" s="34">
        <f t="shared" si="17"/>
        <v>0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1.1000000000000001E-2</v>
      </c>
      <c r="ME34" s="37">
        <f t="shared" si="102"/>
        <v>0</v>
      </c>
      <c r="MF34" s="34">
        <f t="shared" si="12"/>
        <v>-4.9299999999999997E-2</v>
      </c>
      <c r="MG34" s="34">
        <f t="shared" si="13"/>
        <v>-4.3451612903225786E-3</v>
      </c>
      <c r="MH34" s="34">
        <f t="shared" si="14"/>
        <v>1.7400000000000002E-2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0</v>
      </c>
      <c r="MX34" s="37">
        <f t="shared" si="103"/>
        <v>0</v>
      </c>
      <c r="MY34" s="37">
        <f t="shared" si="103"/>
        <v>0</v>
      </c>
      <c r="MZ34" s="37">
        <f t="shared" si="103"/>
        <v>0</v>
      </c>
      <c r="NA34" s="37">
        <f>SUM(NA7, -NA14, -NA20,NA25, -NA29,NA32:NA33)</f>
        <v>0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0</v>
      </c>
      <c r="OA34" s="34">
        <f t="shared" si="16"/>
        <v>0</v>
      </c>
      <c r="OB34" s="34">
        <f t="shared" si="17"/>
        <v>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505">
        <v>2.8999999999999998E-3</v>
      </c>
      <c r="ME35" s="6"/>
      <c r="MF35" s="40">
        <f t="shared" si="12"/>
        <v>-1.04E-2</v>
      </c>
      <c r="MG35" s="40">
        <f t="shared" si="13"/>
        <v>-9.4545454545454544E-4</v>
      </c>
      <c r="MH35" s="40">
        <f t="shared" si="14"/>
        <v>6.0000000000000001E-3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/>
      <c r="MS35" s="4" t="s">
        <v>70</v>
      </c>
      <c r="MT35" s="54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0</v>
      </c>
      <c r="OA35" s="40" t="e">
        <f t="shared" si="16"/>
        <v>#DIV/0!</v>
      </c>
      <c r="OB35" s="40">
        <f t="shared" si="17"/>
        <v>0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3.5999999999999999E-3</v>
      </c>
      <c r="ME36" s="43">
        <f t="shared" si="121"/>
        <v>0</v>
      </c>
      <c r="MF36" s="40">
        <f t="shared" si="12"/>
        <v>-4.2500000000000003E-2</v>
      </c>
      <c r="MG36" s="40">
        <f t="shared" si="13"/>
        <v>-6.3225806451612857E-4</v>
      </c>
      <c r="MH36" s="40">
        <f t="shared" si="14"/>
        <v>2.81E-2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0</v>
      </c>
      <c r="MX36" s="43">
        <f t="shared" si="122"/>
        <v>0</v>
      </c>
      <c r="MY36" s="43">
        <f t="shared" si="122"/>
        <v>0</v>
      </c>
      <c r="MZ36" s="43">
        <f t="shared" si="122"/>
        <v>0</v>
      </c>
      <c r="NA36" s="43">
        <f t="shared" si="122"/>
        <v>0</v>
      </c>
      <c r="NB36" s="43">
        <f t="shared" si="122"/>
        <v>0</v>
      </c>
      <c r="NC36" s="43">
        <f t="shared" si="122"/>
        <v>0</v>
      </c>
      <c r="ND36" s="43">
        <f t="shared" si="122"/>
        <v>0</v>
      </c>
      <c r="NE36" s="43">
        <f t="shared" si="122"/>
        <v>0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0</v>
      </c>
      <c r="OA36" s="40">
        <f t="shared" si="16"/>
        <v>0</v>
      </c>
      <c r="OB36" s="40">
        <f t="shared" si="17"/>
        <v>0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-1.9300000000000001E-2</v>
      </c>
      <c r="ME37" s="46">
        <f t="shared" si="139"/>
        <v>0</v>
      </c>
      <c r="MF37" s="47">
        <f t="shared" si="12"/>
        <v>-2.69E-2</v>
      </c>
      <c r="MG37" s="47">
        <f t="shared" si="13"/>
        <v>4.9354838709677407E-3</v>
      </c>
      <c r="MH37" s="47">
        <f t="shared" si="14"/>
        <v>5.5E-2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0</v>
      </c>
      <c r="MX37" s="46">
        <f t="shared" si="140"/>
        <v>0</v>
      </c>
      <c r="MY37" s="46">
        <f t="shared" si="140"/>
        <v>0</v>
      </c>
      <c r="MZ37" s="46">
        <f t="shared" si="140"/>
        <v>0</v>
      </c>
      <c r="NA37" s="46">
        <f t="shared" si="140"/>
        <v>0</v>
      </c>
      <c r="NB37" s="46">
        <f t="shared" si="140"/>
        <v>0</v>
      </c>
      <c r="NC37" s="46">
        <f t="shared" si="140"/>
        <v>0</v>
      </c>
      <c r="ND37" s="46">
        <f t="shared" si="140"/>
        <v>0</v>
      </c>
      <c r="NE37" s="46">
        <f t="shared" si="140"/>
        <v>0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0</v>
      </c>
      <c r="OA37" s="47">
        <f t="shared" si="16"/>
        <v>0</v>
      </c>
      <c r="OB37" s="47">
        <f t="shared" si="17"/>
        <v>0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53"/>
      <c r="ME39" s="53"/>
      <c r="MF39" s="495" t="s">
        <v>32</v>
      </c>
      <c r="MG39" s="3" t="s">
        <v>33</v>
      </c>
      <c r="MH39" s="495" t="s">
        <v>34</v>
      </c>
      <c r="MU39" s="53"/>
      <c r="MV39" s="53"/>
      <c r="MW39" s="53"/>
      <c r="MX39" s="53"/>
      <c r="MY39" s="53"/>
      <c r="MZ39" s="15"/>
      <c r="NA39" s="15"/>
      <c r="NB39" s="53"/>
      <c r="NC39" s="53"/>
      <c r="ND39" s="53"/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4.8300000000000003E-2</v>
      </c>
      <c r="LN40" s="40">
        <v>6.1199999999999997E-2</v>
      </c>
      <c r="LO40" s="40">
        <v>8.1299999999999997E-2</v>
      </c>
      <c r="LP40" s="7">
        <v>9.0499999999999997E-2</v>
      </c>
      <c r="LQ40" s="7">
        <v>0.1071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9.0399999999999994E-2</v>
      </c>
      <c r="LX40" s="40">
        <v>7.6700000000000004E-2</v>
      </c>
      <c r="LY40" s="53"/>
      <c r="LZ40" s="53"/>
      <c r="MA40" s="40">
        <v>8.6099999999999996E-2</v>
      </c>
      <c r="MB40" s="7">
        <v>8.8900000000000007E-2</v>
      </c>
      <c r="MC40" s="7">
        <v>0.1026</v>
      </c>
      <c r="MD40" s="53"/>
      <c r="ME40" s="53"/>
      <c r="MF40" s="53">
        <f>MIN(MF2:MF8,MF10:MF15,MF17:MF21,MF23:MF26,MF28:MF30,MF32:MF33,MF35)</f>
        <v>-1.35E-2</v>
      </c>
      <c r="MG40" s="51">
        <f>AVERAGE(MG2:MG8,MG10:MG15,MG17:MG21,MG23:MG26,MG28:MG30,MG32:MG33,MG35)</f>
        <v>-4.8928571428571424E-4</v>
      </c>
      <c r="MH40" s="53">
        <f>MAX(MH2:MH8,MH10:MH15,MH17:MH21,MH23:MH26,MH28:MH30,MH32:MH33,MH35)</f>
        <v>1.0800000000000001E-2</v>
      </c>
      <c r="MS40" t="s">
        <v>62</v>
      </c>
      <c r="MT40" t="s">
        <v>62</v>
      </c>
      <c r="MU40" s="53"/>
      <c r="MV40" s="53"/>
      <c r="MW40" s="53"/>
      <c r="MX40" s="53"/>
      <c r="MY40" s="53"/>
      <c r="MZ40" s="6" t="s">
        <v>62</v>
      </c>
      <c r="NA40" s="6"/>
      <c r="NB40" s="53"/>
      <c r="NC40" s="53"/>
      <c r="ND40" s="53"/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0</v>
      </c>
      <c r="OA40" s="51" t="e">
        <f>AVERAGE(OA2:OA8,OA10:OA15,OA17:OA21,OA23:OA26,OA28:OA30,OA32:OA33,OA35)</f>
        <v>#DIV/0!</v>
      </c>
      <c r="OB40" s="53">
        <f>MAX(OB2:OB8,OB10:OB15,OB17:OB21,OB23:OB26,OB28:OB30,OB32:OB33,OB35)</f>
        <v>0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5.8700000000000002E-2</v>
      </c>
      <c r="LO41" s="7">
        <v>6.7299999999999999E-2</v>
      </c>
      <c r="LP41" s="40">
        <v>8.7099999999999997E-2</v>
      </c>
      <c r="LQ41" s="40">
        <v>9.8100000000000007E-2</v>
      </c>
      <c r="LR41" s="53"/>
      <c r="LS41" s="53"/>
      <c r="LT41" s="7">
        <v>9.2399999999999996E-2</v>
      </c>
      <c r="LU41" s="7">
        <v>0.10580000000000001</v>
      </c>
      <c r="LV41" s="7">
        <v>0.11020000000000001</v>
      </c>
      <c r="LW41" s="40">
        <v>7.9100000000000004E-2</v>
      </c>
      <c r="LX41" s="7">
        <v>6.7500000000000004E-2</v>
      </c>
      <c r="LY41" s="53"/>
      <c r="LZ41" s="53"/>
      <c r="MA41" s="7">
        <v>7.8399999999999997E-2</v>
      </c>
      <c r="MB41" s="40">
        <v>6.59E-2</v>
      </c>
      <c r="MC41" s="40">
        <v>6.6400000000000001E-2</v>
      </c>
      <c r="MD41" s="53"/>
      <c r="ME41" s="53"/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53"/>
      <c r="MX41" s="53"/>
      <c r="MY41" s="53"/>
      <c r="NA41" s="6"/>
      <c r="NB41" s="53"/>
      <c r="NC41" s="53"/>
      <c r="ND41" s="53"/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4.19E-2</v>
      </c>
      <c r="JM42" s="6" t="s">
        <v>62</v>
      </c>
      <c r="JN42" s="478" t="s">
        <v>24</v>
      </c>
      <c r="JO42" s="54" t="s">
        <v>74</v>
      </c>
      <c r="JP42" s="476" t="s">
        <v>1</v>
      </c>
      <c r="LA42" s="7">
        <v>5.5899999999999998E-2</v>
      </c>
      <c r="LB42" s="7">
        <v>6.6199999999999995E-2</v>
      </c>
      <c r="LC42" s="7">
        <v>3.4700000000000002E-2</v>
      </c>
      <c r="LD42" s="53"/>
      <c r="LE42" s="53"/>
      <c r="LF42" s="7">
        <v>5.0099999999999999E-2</v>
      </c>
      <c r="LG42" s="7">
        <v>4.9299999999999997E-2</v>
      </c>
      <c r="LH42" s="7">
        <v>6.1899999999999997E-2</v>
      </c>
      <c r="LI42" s="7">
        <v>5.0700000000000002E-2</v>
      </c>
      <c r="LJ42" s="7">
        <v>3.85E-2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53"/>
      <c r="ME42" s="53"/>
      <c r="MF42" s="53" t="s">
        <v>13</v>
      </c>
      <c r="MG42" s="54" t="s">
        <v>74</v>
      </c>
      <c r="MH42" s="53" t="s">
        <v>3</v>
      </c>
      <c r="MS42" t="s">
        <v>62</v>
      </c>
      <c r="MU42" s="53"/>
      <c r="MV42" s="53"/>
      <c r="MW42" s="53"/>
      <c r="MX42" s="53"/>
      <c r="MY42" s="53"/>
      <c r="MZ42" s="6" t="s">
        <v>62</v>
      </c>
      <c r="NA42" s="6"/>
      <c r="NB42" s="53"/>
      <c r="NC42" s="53"/>
      <c r="ND42" s="53"/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53"/>
      <c r="ME43" s="53"/>
      <c r="MF43" s="3" t="s">
        <v>32</v>
      </c>
      <c r="MG43" s="3" t="s">
        <v>33</v>
      </c>
      <c r="MH43" s="3" t="s">
        <v>34</v>
      </c>
      <c r="MU43" s="53"/>
      <c r="MV43" s="53"/>
      <c r="MW43" s="53"/>
      <c r="MX43" s="53"/>
      <c r="MY43" s="53"/>
      <c r="MZ43" t="s">
        <v>62</v>
      </c>
      <c r="NA43" s="6"/>
      <c r="NB43" s="53"/>
      <c r="NC43" s="53"/>
      <c r="ND43" s="53"/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53"/>
      <c r="ME44" s="53"/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5.57E-2</v>
      </c>
      <c r="ML44" t="s">
        <v>62</v>
      </c>
      <c r="MS44" t="s">
        <v>62</v>
      </c>
      <c r="MU44" s="53"/>
      <c r="MV44" s="53"/>
      <c r="MW44" s="53"/>
      <c r="MX44" s="53"/>
      <c r="MY44" s="53"/>
      <c r="MZ44" s="6"/>
      <c r="NA44" s="6"/>
      <c r="NB44" s="53"/>
      <c r="NC44" s="53"/>
      <c r="ND44" s="53"/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0</v>
      </c>
      <c r="OA44" s="51">
        <f>AVERAGE(OA9,OA16,OA22,OA27,OA31,OA34,OA36,OA37)</f>
        <v>0</v>
      </c>
      <c r="OB44" s="51">
        <f>MAX(OB9,OB16,OB22,OB27,OB31,OB34,OB36,OB37)</f>
        <v>0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53"/>
      <c r="ME45" s="53"/>
      <c r="MF45" s="30" t="s">
        <v>115</v>
      </c>
      <c r="MG45" s="54" t="s">
        <v>75</v>
      </c>
      <c r="MH45" s="22" t="s">
        <v>56</v>
      </c>
      <c r="MN45" t="s">
        <v>62</v>
      </c>
      <c r="MS45" t="s">
        <v>62</v>
      </c>
      <c r="MU45" s="53"/>
      <c r="MV45" s="53"/>
      <c r="MW45" s="53"/>
      <c r="MX45" s="53"/>
      <c r="MY45" s="53"/>
      <c r="MZ45" s="6"/>
      <c r="NA45" s="6"/>
      <c r="NB45" s="53"/>
      <c r="NC45" s="53"/>
      <c r="ND45" s="53"/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53"/>
      <c r="ME46" s="53"/>
      <c r="MF46" s="53" t="s">
        <v>13</v>
      </c>
      <c r="MG46" s="61" t="s">
        <v>76</v>
      </c>
      <c r="MH46" s="53" t="s">
        <v>3</v>
      </c>
      <c r="MJ46" t="s">
        <v>62</v>
      </c>
      <c r="MU46" s="53"/>
      <c r="MV46" s="53"/>
      <c r="MW46" s="53"/>
      <c r="MX46" s="53"/>
      <c r="MY46" s="53"/>
      <c r="MZ46" s="10" t="s">
        <v>62</v>
      </c>
      <c r="NA46" s="10"/>
      <c r="NB46" s="53"/>
      <c r="NC46" s="53"/>
      <c r="ND46" s="53"/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M47" s="273" t="s">
        <v>90</v>
      </c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65"/>
      <c r="MD48" s="63">
        <v>43614</v>
      </c>
      <c r="ME48" s="243"/>
      <c r="MF48" s="65"/>
      <c r="MG48" s="63">
        <v>43615</v>
      </c>
      <c r="MH48" s="64"/>
      <c r="MI48" s="241"/>
      <c r="MJ48" s="63">
        <v>43616</v>
      </c>
      <c r="MK48" s="497"/>
      <c r="MM48" s="245"/>
      <c r="MN48" s="67">
        <v>43619</v>
      </c>
      <c r="MO48" s="295"/>
      <c r="MP48" s="245"/>
      <c r="MQ48" s="67">
        <v>43620</v>
      </c>
      <c r="MR48" s="290"/>
      <c r="MS48" s="245"/>
      <c r="MT48" s="67">
        <v>43621</v>
      </c>
      <c r="MU48" s="247"/>
      <c r="MV48" s="245"/>
      <c r="MW48" s="67">
        <v>43622</v>
      </c>
      <c r="MX48" s="295"/>
      <c r="MY48" s="245"/>
      <c r="MZ48" s="67">
        <v>43623</v>
      </c>
      <c r="NA48" s="349" t="s">
        <v>77</v>
      </c>
      <c r="NB48" s="248"/>
      <c r="NC48" s="70">
        <v>43626</v>
      </c>
      <c r="ND48" s="249"/>
      <c r="NE48" s="248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259" t="s">
        <v>78</v>
      </c>
      <c r="MD49" s="55" t="s">
        <v>79</v>
      </c>
      <c r="ME49" s="120" t="s">
        <v>80</v>
      </c>
      <c r="MF49" s="259" t="s">
        <v>78</v>
      </c>
      <c r="MG49" s="55" t="s">
        <v>79</v>
      </c>
      <c r="MH49" s="55" t="s">
        <v>80</v>
      </c>
      <c r="MI49" s="55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98" t="s">
        <v>81</v>
      </c>
      <c r="MD50" s="54" t="s">
        <v>82</v>
      </c>
      <c r="ME50" s="122" t="s">
        <v>83</v>
      </c>
      <c r="MF50" s="98" t="s">
        <v>81</v>
      </c>
      <c r="MG50" s="54" t="s">
        <v>82</v>
      </c>
      <c r="MH50" s="54" t="s">
        <v>83</v>
      </c>
      <c r="MI50" s="54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06">
        <v>0.16389999999999999</v>
      </c>
      <c r="MD51" s="22">
        <v>0.15629999999999999</v>
      </c>
      <c r="ME51" s="22">
        <v>0.15989999999999999</v>
      </c>
      <c r="MF51" s="22">
        <v>0.16170000000000001</v>
      </c>
      <c r="MG51" s="22"/>
      <c r="MH51" s="22"/>
      <c r="MI51" s="22"/>
      <c r="MJ51" s="22"/>
      <c r="MK51" s="22"/>
      <c r="MM51" s="487"/>
      <c r="MN51" s="53"/>
      <c r="MO51" s="488"/>
      <c r="MP51" s="487"/>
      <c r="MQ51" s="53"/>
      <c r="MR51" s="488"/>
      <c r="MS51" s="487"/>
      <c r="MT51" s="53"/>
      <c r="MU51" s="488"/>
      <c r="MV51" s="487"/>
      <c r="MW51" s="53"/>
      <c r="MX51" s="488"/>
      <c r="MY51" s="487"/>
      <c r="MZ51" s="53"/>
      <c r="NA51" s="488"/>
      <c r="NB51" s="487"/>
      <c r="NC51" s="53"/>
      <c r="ND51" s="488"/>
      <c r="NE51" s="487"/>
      <c r="NF51" s="53"/>
      <c r="NG51" s="488"/>
      <c r="NH51" s="487"/>
      <c r="NI51" s="53"/>
      <c r="NJ51" s="488"/>
      <c r="NK51" s="487"/>
      <c r="NL51" s="53"/>
      <c r="NM51" s="488"/>
      <c r="NN51" s="487"/>
      <c r="NO51" s="53"/>
      <c r="NP51" s="488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01">
        <v>8.5699999999999998E-2</v>
      </c>
      <c r="MD52" s="7">
        <v>9.1999999999999998E-2</v>
      </c>
      <c r="ME52" s="7">
        <v>0.1026</v>
      </c>
      <c r="MF52" s="7">
        <v>9.74E-2</v>
      </c>
      <c r="MG52" s="7"/>
      <c r="MH52" s="7"/>
      <c r="MI52" s="7"/>
      <c r="MJ52" s="7"/>
      <c r="MK52" s="7"/>
      <c r="MM52" s="487"/>
      <c r="MN52" s="53"/>
      <c r="MO52" s="488"/>
      <c r="MP52" s="487"/>
      <c r="MQ52" s="53"/>
      <c r="MR52" s="488"/>
      <c r="MS52" s="487"/>
      <c r="MT52" s="53"/>
      <c r="MU52" s="488"/>
      <c r="MV52" s="487"/>
      <c r="MW52" s="53"/>
      <c r="MX52" s="488"/>
      <c r="MY52" s="487"/>
      <c r="MZ52" s="53"/>
      <c r="NA52" s="488"/>
      <c r="NB52" s="487"/>
      <c r="NC52" s="53"/>
      <c r="ND52" s="488"/>
      <c r="NE52" s="487"/>
      <c r="NF52" s="53"/>
      <c r="NG52" s="488"/>
      <c r="NH52" s="487"/>
      <c r="NI52" s="53"/>
      <c r="NJ52" s="488"/>
      <c r="NK52" s="487"/>
      <c r="NL52" s="53"/>
      <c r="NM52" s="488"/>
      <c r="NN52" s="487"/>
      <c r="NO52" s="53"/>
      <c r="NP52" s="488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00">
        <v>5.9499999999999997E-2</v>
      </c>
      <c r="MD53" s="40">
        <v>6.3E-2</v>
      </c>
      <c r="ME53" s="40">
        <v>6.6400000000000001E-2</v>
      </c>
      <c r="MF53" s="40">
        <v>7.0000000000000007E-2</v>
      </c>
      <c r="MG53" s="40"/>
      <c r="MH53" s="40"/>
      <c r="MI53" s="40"/>
      <c r="MJ53" s="40"/>
      <c r="MK53" s="40"/>
      <c r="MM53" s="487"/>
      <c r="MN53" s="53"/>
      <c r="MO53" s="488"/>
      <c r="MP53" s="487"/>
      <c r="MQ53" s="53"/>
      <c r="MR53" s="488"/>
      <c r="MS53" s="487"/>
      <c r="MT53" s="53"/>
      <c r="MU53" s="488"/>
      <c r="MV53" s="487"/>
      <c r="MW53" s="53"/>
      <c r="MX53" s="488"/>
      <c r="MY53" s="487"/>
      <c r="MZ53" s="53"/>
      <c r="NA53" s="488"/>
      <c r="NB53" s="487"/>
      <c r="NC53" s="53"/>
      <c r="ND53" s="488"/>
      <c r="NE53" s="487"/>
      <c r="NF53" s="53"/>
      <c r="NG53" s="488"/>
      <c r="NH53" s="487"/>
      <c r="NI53" s="53"/>
      <c r="NJ53" s="488"/>
      <c r="NK53" s="487"/>
      <c r="NL53" s="53"/>
      <c r="NM53" s="488"/>
      <c r="NN53" s="487"/>
      <c r="NO53" s="53"/>
      <c r="NP53" s="488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03">
        <v>5.0299999999999997E-2</v>
      </c>
      <c r="MD54" s="16">
        <v>5.0799999999999998E-2</v>
      </c>
      <c r="ME54" s="16">
        <v>4.3700000000000003E-2</v>
      </c>
      <c r="MF54" s="30">
        <v>5.5599999999999997E-2</v>
      </c>
      <c r="MG54" s="30"/>
      <c r="MH54" s="30"/>
      <c r="MI54" s="30"/>
      <c r="MJ54" s="30"/>
      <c r="MK54" s="30"/>
      <c r="MM54" s="487"/>
      <c r="MN54" s="53"/>
      <c r="MO54" s="488"/>
      <c r="MP54" s="487"/>
      <c r="MQ54" s="53"/>
      <c r="MR54" s="488"/>
      <c r="MS54" s="487"/>
      <c r="MT54" s="53"/>
      <c r="MU54" s="488"/>
      <c r="MV54" s="487"/>
      <c r="MW54" s="53"/>
      <c r="MX54" s="488"/>
      <c r="MY54" s="487"/>
      <c r="MZ54" s="53"/>
      <c r="NA54" s="488"/>
      <c r="NB54" s="487"/>
      <c r="NC54" s="53"/>
      <c r="ND54" s="488"/>
      <c r="NE54" s="487"/>
      <c r="NF54" s="53"/>
      <c r="NG54" s="488"/>
      <c r="NH54" s="487"/>
      <c r="NI54" s="53"/>
      <c r="NJ54" s="488"/>
      <c r="NK54" s="487"/>
      <c r="NL54" s="53"/>
      <c r="NM54" s="488"/>
      <c r="NN54" s="487"/>
      <c r="NO54" s="53"/>
      <c r="NP54" s="488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04">
        <v>2.87E-2</v>
      </c>
      <c r="MD55" s="30">
        <v>3.44E-2</v>
      </c>
      <c r="ME55" s="30">
        <v>4.0500000000000001E-2</v>
      </c>
      <c r="MF55" s="16">
        <v>4.2999999999999997E-2</v>
      </c>
      <c r="MG55" s="16"/>
      <c r="MH55" s="16"/>
      <c r="MI55" s="16"/>
      <c r="MJ55" s="16"/>
      <c r="MK55" s="16"/>
      <c r="MM55" s="487"/>
      <c r="MN55" s="53"/>
      <c r="MO55" s="488"/>
      <c r="MP55" s="487"/>
      <c r="MQ55" s="53"/>
      <c r="MR55" s="488"/>
      <c r="MS55" s="487"/>
      <c r="MT55" s="53"/>
      <c r="MU55" s="488"/>
      <c r="MV55" s="487"/>
      <c r="MW55" s="53"/>
      <c r="MX55" s="488"/>
      <c r="MY55" s="487"/>
      <c r="MZ55" s="53"/>
      <c r="NA55" s="488"/>
      <c r="NB55" s="487"/>
      <c r="NC55" s="53"/>
      <c r="ND55" s="488"/>
      <c r="NE55" s="487"/>
      <c r="NF55" s="53"/>
      <c r="NG55" s="488"/>
      <c r="NH55" s="487"/>
      <c r="NI55" s="53"/>
      <c r="NJ55" s="488"/>
      <c r="NK55" s="487"/>
      <c r="NL55" s="53"/>
      <c r="NM55" s="488"/>
      <c r="NN55" s="487"/>
      <c r="NO55" s="53"/>
      <c r="NP55" s="488"/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99">
        <v>-4.99E-2</v>
      </c>
      <c r="MD56" s="47">
        <v>-5.1499999999999997E-2</v>
      </c>
      <c r="ME56" s="47">
        <v>-6.0400000000000002E-2</v>
      </c>
      <c r="MF56" s="47">
        <v>-7.9699999999999993E-2</v>
      </c>
      <c r="MG56" s="47"/>
      <c r="MH56" s="47"/>
      <c r="MI56" s="47"/>
      <c r="MJ56" s="47"/>
      <c r="MK56" s="47"/>
      <c r="MM56" s="487"/>
      <c r="MN56" s="53"/>
      <c r="MO56" s="488"/>
      <c r="MP56" s="487"/>
      <c r="MQ56" s="53"/>
      <c r="MR56" s="488"/>
      <c r="MS56" s="487"/>
      <c r="MT56" s="53"/>
      <c r="MU56" s="488"/>
      <c r="MV56" s="487"/>
      <c r="MW56" s="53"/>
      <c r="MX56" s="488"/>
      <c r="MY56" s="487"/>
      <c r="MZ56" s="53"/>
      <c r="NA56" s="488"/>
      <c r="NB56" s="487"/>
      <c r="NC56" s="53"/>
      <c r="ND56" s="488"/>
      <c r="NE56" s="487"/>
      <c r="NF56" s="53"/>
      <c r="NG56" s="488"/>
      <c r="NH56" s="487"/>
      <c r="NI56" s="53"/>
      <c r="NJ56" s="488"/>
      <c r="NK56" s="487"/>
      <c r="NL56" s="53"/>
      <c r="NM56" s="488"/>
      <c r="NN56" s="487"/>
      <c r="NO56" s="53"/>
      <c r="NP56" s="488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05">
        <v>-0.13300000000000001</v>
      </c>
      <c r="MD57" s="34">
        <v>-0.14849999999999999</v>
      </c>
      <c r="ME57" s="34">
        <v>-0.1484</v>
      </c>
      <c r="MF57" s="34">
        <v>-0.13739999999999999</v>
      </c>
      <c r="MG57" s="34"/>
      <c r="MH57" s="34"/>
      <c r="MI57" s="34"/>
      <c r="MJ57" s="34"/>
      <c r="MK57" s="34"/>
      <c r="MM57" s="487"/>
      <c r="MN57" s="53"/>
      <c r="MO57" s="488"/>
      <c r="MP57" s="487"/>
      <c r="MQ57" s="53"/>
      <c r="MR57" s="488"/>
      <c r="MS57" s="487"/>
      <c r="MT57" s="53"/>
      <c r="MU57" s="488"/>
      <c r="MV57" s="487"/>
      <c r="MW57" s="53"/>
      <c r="MX57" s="488"/>
      <c r="MY57" s="487"/>
      <c r="MZ57" s="53"/>
      <c r="NA57" s="488"/>
      <c r="NB57" s="487"/>
      <c r="NC57" s="53"/>
      <c r="ND57" s="488"/>
      <c r="NE57" s="487"/>
      <c r="NF57" s="53"/>
      <c r="NG57" s="488"/>
      <c r="NH57" s="487"/>
      <c r="NI57" s="53"/>
      <c r="NJ57" s="488"/>
      <c r="NK57" s="487"/>
      <c r="NL57" s="53"/>
      <c r="NM57" s="488"/>
      <c r="NN57" s="487"/>
      <c r="NO57" s="53"/>
      <c r="NP57" s="488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02">
        <v>-0.19620000000000001</v>
      </c>
      <c r="MD58" s="86">
        <v>-0.1875</v>
      </c>
      <c r="ME58" s="86">
        <v>-0.1953</v>
      </c>
      <c r="MF58" s="86">
        <v>-0.2016</v>
      </c>
      <c r="MG58" s="86"/>
      <c r="MH58" s="86"/>
      <c r="MI58" s="86"/>
      <c r="MJ58" s="86"/>
      <c r="MK58" s="86"/>
      <c r="MM58" s="487"/>
      <c r="MN58" s="53"/>
      <c r="MO58" s="488"/>
      <c r="MP58" s="487"/>
      <c r="MQ58" s="53"/>
      <c r="MR58" s="488"/>
      <c r="MS58" s="487"/>
      <c r="MT58" s="53"/>
      <c r="MU58" s="488"/>
      <c r="MV58" s="487"/>
      <c r="MW58" s="53"/>
      <c r="MX58" s="488"/>
      <c r="MY58" s="487"/>
      <c r="MZ58" s="53"/>
      <c r="NA58" s="488"/>
      <c r="NB58" s="487"/>
      <c r="NC58" s="53"/>
      <c r="ND58" s="488"/>
      <c r="NE58" s="487"/>
      <c r="NF58" s="53"/>
      <c r="NG58" s="488"/>
      <c r="NH58" s="487"/>
      <c r="NI58" s="53"/>
      <c r="NJ58" s="488"/>
      <c r="NK58" s="487"/>
      <c r="NL58" s="53"/>
      <c r="NM58" s="488"/>
      <c r="NN58" s="487"/>
      <c r="NO58" s="53"/>
      <c r="NP58" s="488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107">
        <v>-1.82</v>
      </c>
      <c r="MD59" s="56">
        <v>1.68</v>
      </c>
      <c r="ME59" s="78">
        <v>3.32</v>
      </c>
      <c r="MF59" s="107">
        <v>2.92</v>
      </c>
      <c r="MG59" s="56"/>
      <c r="MH59" s="56"/>
      <c r="MI59" s="56"/>
      <c r="MJ59" s="56"/>
      <c r="MK59" s="56"/>
      <c r="ML59" t="s">
        <v>62</v>
      </c>
      <c r="MM59" s="77"/>
      <c r="MN59" s="56"/>
      <c r="MO59" s="78"/>
      <c r="MP59" s="77"/>
      <c r="MQ59" s="56"/>
      <c r="MR59" s="78"/>
      <c r="MS59" s="77"/>
      <c r="MT59" s="56"/>
      <c r="MU59" s="78"/>
      <c r="MV59" s="77"/>
      <c r="MW59" s="56"/>
      <c r="MX59" s="78"/>
      <c r="MY59" s="77"/>
      <c r="MZ59" s="56"/>
      <c r="NA59" s="78"/>
      <c r="NB59" s="77"/>
      <c r="NC59" s="56"/>
      <c r="ND59" s="78"/>
      <c r="NE59" s="77"/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365">
        <v>9.1000000000000004E-3</v>
      </c>
      <c r="MD60" s="365">
        <v>8.6999999999999994E-3</v>
      </c>
      <c r="ME60" s="445">
        <v>1.06E-2</v>
      </c>
      <c r="MF60" s="452">
        <v>1.5100000000000001E-2</v>
      </c>
      <c r="MG60" s="492"/>
      <c r="MH60" s="493"/>
      <c r="MI60" s="491"/>
      <c r="MJ60" s="492"/>
      <c r="MK60" s="493"/>
      <c r="MM60" s="491"/>
      <c r="MN60" s="492"/>
      <c r="MO60" s="493"/>
      <c r="MP60" s="491"/>
      <c r="MQ60" s="492"/>
      <c r="MR60" s="493"/>
      <c r="MS60" s="491"/>
      <c r="MT60" s="492"/>
      <c r="MU60" s="493"/>
      <c r="MV60" s="491"/>
      <c r="MW60" s="492"/>
      <c r="MX60" s="493"/>
      <c r="MY60" s="491"/>
      <c r="MZ60" s="492"/>
      <c r="NA60" s="493"/>
      <c r="NB60" s="491"/>
      <c r="NC60" s="492"/>
      <c r="ND60" s="493"/>
      <c r="NE60" s="491"/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63">
        <v>-6.8999999999999999E-3</v>
      </c>
      <c r="MD61" s="463">
        <v>-1.55E-2</v>
      </c>
      <c r="ME61" s="442">
        <v>-8.8999999999999999E-3</v>
      </c>
      <c r="MF61" s="443">
        <v>-1.9300000000000001E-2</v>
      </c>
      <c r="MG61" s="492"/>
      <c r="MH61" s="493"/>
      <c r="MI61" s="491"/>
      <c r="MJ61" s="492"/>
      <c r="MK61" s="493"/>
      <c r="MM61" s="491"/>
      <c r="MN61" s="492"/>
      <c r="MO61" s="493"/>
      <c r="MP61" s="491"/>
      <c r="MQ61" s="492"/>
      <c r="MR61" s="493"/>
      <c r="MS61" s="491"/>
      <c r="MT61" s="492"/>
      <c r="MU61" s="493"/>
      <c r="MV61" s="491"/>
      <c r="MW61" s="492"/>
      <c r="MX61" s="493"/>
      <c r="MY61" s="491"/>
      <c r="MZ61" s="492"/>
      <c r="NA61" s="493"/>
      <c r="NB61" s="491"/>
      <c r="NC61" s="492"/>
      <c r="ND61" s="493"/>
      <c r="NE61" s="491"/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3" t="s">
        <v>62</v>
      </c>
      <c r="MD62" s="465" t="s">
        <v>62</v>
      </c>
      <c r="ME62" s="440">
        <v>1.37E-2</v>
      </c>
      <c r="MF62" s="132" t="s">
        <v>62</v>
      </c>
      <c r="MG62" s="133"/>
      <c r="MH62" s="494"/>
      <c r="MI62" s="132"/>
      <c r="MJ62" s="133"/>
      <c r="MK62" s="494"/>
      <c r="MM62" s="132"/>
      <c r="MN62" s="133"/>
      <c r="MO62" s="494"/>
      <c r="MP62" s="132"/>
      <c r="MQ62" s="133"/>
      <c r="MR62" s="494"/>
      <c r="MS62" s="132"/>
      <c r="MT62" s="133"/>
      <c r="MU62" s="494"/>
      <c r="MV62" s="132"/>
      <c r="MW62" s="133"/>
      <c r="MX62" s="494"/>
      <c r="MY62" s="132"/>
      <c r="MZ62" s="133"/>
      <c r="NA62" s="494"/>
      <c r="NB62" s="132"/>
      <c r="NC62" s="133"/>
      <c r="ND62" s="494"/>
      <c r="NE62" s="132"/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3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494"/>
      <c r="MI63" s="132" t="s">
        <v>62</v>
      </c>
      <c r="MJ63" s="133" t="s">
        <v>62</v>
      </c>
      <c r="MK63" s="494"/>
      <c r="MM63" s="132" t="s">
        <v>62</v>
      </c>
      <c r="MN63" s="133" t="s">
        <v>62</v>
      </c>
      <c r="MO63" s="494"/>
      <c r="MP63" s="132" t="s">
        <v>62</v>
      </c>
      <c r="MQ63" s="133" t="s">
        <v>62</v>
      </c>
      <c r="MR63" s="494"/>
      <c r="MS63" s="132" t="s">
        <v>62</v>
      </c>
      <c r="MT63" s="133" t="s">
        <v>62</v>
      </c>
      <c r="MU63" s="494"/>
      <c r="MV63" s="132" t="s">
        <v>62</v>
      </c>
      <c r="MW63" s="133" t="s">
        <v>62</v>
      </c>
      <c r="MX63" s="494"/>
      <c r="MY63" s="132" t="s">
        <v>62</v>
      </c>
      <c r="MZ63" s="133" t="s">
        <v>62</v>
      </c>
      <c r="NA63" s="494"/>
      <c r="NB63" s="132" t="s">
        <v>62</v>
      </c>
      <c r="NC63" s="133" t="s">
        <v>62</v>
      </c>
      <c r="ND63" s="494"/>
      <c r="NE63" s="132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0">
        <v>1.2735000000000001</v>
      </c>
      <c r="MD64" s="250">
        <v>1.2715000000000001</v>
      </c>
      <c r="ME64" s="250">
        <v>1.2729999999999999</v>
      </c>
      <c r="MF64" s="250">
        <v>1.2743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82" t="s">
        <v>51</v>
      </c>
      <c r="MD65" s="182" t="s">
        <v>51</v>
      </c>
      <c r="ME65" s="182" t="s">
        <v>51</v>
      </c>
      <c r="MF65" s="182" t="s">
        <v>51</v>
      </c>
      <c r="MG65" s="58"/>
      <c r="MH65" s="58"/>
      <c r="MI65" s="58"/>
      <c r="MJ65" s="58"/>
      <c r="MK65" s="58"/>
      <c r="ML65" t="s">
        <v>62</v>
      </c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14">
        <f t="shared" ref="MC66:MD66" si="179">SUM(MC51, -MC58)</f>
        <v>0.36009999999999998</v>
      </c>
      <c r="MD66" s="114">
        <f t="shared" si="179"/>
        <v>0.34379999999999999</v>
      </c>
      <c r="ME66" s="114">
        <f t="shared" ref="ME66:MF66" si="180">SUM(ME51, -ME58)</f>
        <v>0.35519999999999996</v>
      </c>
      <c r="MF66" s="114">
        <f t="shared" ref="MF66" si="181">SUM(MF51, -MF58)</f>
        <v>0.36330000000000001</v>
      </c>
      <c r="MG66" s="6">
        <f t="shared" ref="MF66:MK66" si="182">SUM(MG51, -MG58)</f>
        <v>0</v>
      </c>
      <c r="MH66" s="6">
        <f t="shared" si="182"/>
        <v>0</v>
      </c>
      <c r="MI66" s="6">
        <f t="shared" si="182"/>
        <v>0</v>
      </c>
      <c r="MJ66" s="6">
        <f t="shared" si="182"/>
        <v>0</v>
      </c>
      <c r="MK66" s="6">
        <f t="shared" si="182"/>
        <v>0</v>
      </c>
      <c r="MM66" s="6">
        <f t="shared" ref="MM66:OX66" si="183">SUM(MM51, -MM58)</f>
        <v>0</v>
      </c>
      <c r="MN66" s="6">
        <f t="shared" si="183"/>
        <v>0</v>
      </c>
      <c r="MO66" s="6">
        <f t="shared" si="183"/>
        <v>0</v>
      </c>
      <c r="MP66" s="6">
        <f t="shared" si="183"/>
        <v>0</v>
      </c>
      <c r="MQ66" s="6">
        <f t="shared" si="183"/>
        <v>0</v>
      </c>
      <c r="MR66" s="6">
        <f t="shared" si="183"/>
        <v>0</v>
      </c>
      <c r="MS66" s="6">
        <f t="shared" si="183"/>
        <v>0</v>
      </c>
      <c r="MT66" s="6">
        <f t="shared" si="183"/>
        <v>0</v>
      </c>
      <c r="MU66" s="6">
        <f t="shared" si="183"/>
        <v>0</v>
      </c>
      <c r="MV66" s="6">
        <f t="shared" si="183"/>
        <v>0</v>
      </c>
      <c r="MW66" s="6">
        <f t="shared" si="183"/>
        <v>0</v>
      </c>
      <c r="MX66" s="6">
        <f t="shared" si="183"/>
        <v>0</v>
      </c>
      <c r="MY66" s="6">
        <f t="shared" si="183"/>
        <v>0</v>
      </c>
      <c r="MZ66" s="6">
        <f t="shared" si="183"/>
        <v>0</v>
      </c>
      <c r="NA66" s="6">
        <f t="shared" si="183"/>
        <v>0</v>
      </c>
      <c r="NB66" s="6">
        <f t="shared" si="183"/>
        <v>0</v>
      </c>
      <c r="NC66" s="6">
        <f t="shared" si="183"/>
        <v>0</v>
      </c>
      <c r="ND66" s="6">
        <f t="shared" si="183"/>
        <v>0</v>
      </c>
      <c r="NE66" s="6">
        <f t="shared" si="183"/>
        <v>0</v>
      </c>
      <c r="NF66" s="6">
        <f t="shared" si="183"/>
        <v>0</v>
      </c>
      <c r="NG66" s="6">
        <f t="shared" si="183"/>
        <v>0</v>
      </c>
      <c r="NH66" s="6">
        <f t="shared" si="183"/>
        <v>0</v>
      </c>
      <c r="NI66" s="6">
        <f t="shared" si="183"/>
        <v>0</v>
      </c>
      <c r="NJ66" s="6">
        <f t="shared" si="183"/>
        <v>0</v>
      </c>
      <c r="NK66" s="6">
        <f t="shared" si="183"/>
        <v>0</v>
      </c>
      <c r="NL66" s="6">
        <f t="shared" si="183"/>
        <v>0</v>
      </c>
      <c r="NM66" s="6">
        <f t="shared" si="183"/>
        <v>0</v>
      </c>
      <c r="NN66" s="6">
        <f t="shared" si="183"/>
        <v>0</v>
      </c>
      <c r="NO66" s="6">
        <f t="shared" si="183"/>
        <v>0</v>
      </c>
      <c r="NP66" s="6">
        <f t="shared" si="183"/>
        <v>0</v>
      </c>
      <c r="NQ66" s="6">
        <f t="shared" si="183"/>
        <v>0</v>
      </c>
      <c r="NR66" s="6">
        <f t="shared" si="183"/>
        <v>0</v>
      </c>
      <c r="NS66" s="6">
        <f t="shared" si="183"/>
        <v>0</v>
      </c>
      <c r="NT66" s="6">
        <f t="shared" si="183"/>
        <v>0</v>
      </c>
      <c r="NU66" s="6">
        <f t="shared" si="183"/>
        <v>0</v>
      </c>
      <c r="NV66" s="6">
        <f t="shared" si="183"/>
        <v>0</v>
      </c>
      <c r="NW66" s="6">
        <f t="shared" si="183"/>
        <v>0</v>
      </c>
      <c r="NX66" s="6">
        <f t="shared" si="183"/>
        <v>0</v>
      </c>
      <c r="NY66" s="6">
        <f t="shared" si="183"/>
        <v>0</v>
      </c>
      <c r="NZ66" s="6">
        <f t="shared" si="183"/>
        <v>0</v>
      </c>
      <c r="OA66" s="6">
        <f t="shared" si="183"/>
        <v>0</v>
      </c>
      <c r="OB66" s="6">
        <f t="shared" si="183"/>
        <v>0</v>
      </c>
      <c r="OC66" s="6">
        <f t="shared" si="183"/>
        <v>0</v>
      </c>
      <c r="OD66" s="6">
        <f t="shared" si="183"/>
        <v>0</v>
      </c>
      <c r="OE66" s="6">
        <f t="shared" si="183"/>
        <v>0</v>
      </c>
      <c r="OF66" s="6">
        <f t="shared" si="183"/>
        <v>0</v>
      </c>
      <c r="OG66" s="6">
        <f t="shared" si="183"/>
        <v>0</v>
      </c>
      <c r="OH66" s="6">
        <f t="shared" si="183"/>
        <v>0</v>
      </c>
      <c r="OI66" s="6">
        <f t="shared" si="183"/>
        <v>0</v>
      </c>
      <c r="OJ66" s="6">
        <f t="shared" si="183"/>
        <v>0</v>
      </c>
      <c r="OK66" s="6">
        <f t="shared" si="183"/>
        <v>0</v>
      </c>
      <c r="OL66" s="6">
        <f t="shared" si="183"/>
        <v>0</v>
      </c>
      <c r="OM66" s="6">
        <f t="shared" si="183"/>
        <v>0</v>
      </c>
      <c r="ON66" s="6">
        <f t="shared" si="183"/>
        <v>0</v>
      </c>
      <c r="OO66" s="6">
        <f t="shared" si="183"/>
        <v>0</v>
      </c>
      <c r="OP66" s="6">
        <f t="shared" si="183"/>
        <v>0</v>
      </c>
      <c r="OQ66" s="6">
        <f t="shared" si="183"/>
        <v>0</v>
      </c>
      <c r="OR66" s="6">
        <f t="shared" si="183"/>
        <v>0</v>
      </c>
      <c r="OS66" s="6">
        <f t="shared" si="183"/>
        <v>0</v>
      </c>
      <c r="OT66" s="6">
        <f t="shared" si="183"/>
        <v>0</v>
      </c>
      <c r="OU66" s="6">
        <f t="shared" si="183"/>
        <v>0</v>
      </c>
      <c r="OV66" s="6">
        <f t="shared" si="183"/>
        <v>0</v>
      </c>
      <c r="OW66" s="6">
        <f t="shared" si="183"/>
        <v>0</v>
      </c>
      <c r="OX66" s="6">
        <f t="shared" si="18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84">SUM(PE51, -PE58)</f>
        <v>0</v>
      </c>
      <c r="PF66" s="6">
        <f t="shared" si="184"/>
        <v>0</v>
      </c>
      <c r="PG66" s="6">
        <f t="shared" si="184"/>
        <v>0</v>
      </c>
      <c r="PH66" s="6">
        <f t="shared" si="184"/>
        <v>0</v>
      </c>
      <c r="PI66" s="6">
        <f t="shared" si="184"/>
        <v>0</v>
      </c>
      <c r="PJ66" s="6">
        <f t="shared" si="184"/>
        <v>0</v>
      </c>
      <c r="PK66" s="6">
        <f t="shared" si="184"/>
        <v>0</v>
      </c>
      <c r="PL66" s="6">
        <f t="shared" si="184"/>
        <v>0</v>
      </c>
      <c r="PM66" s="6">
        <f t="shared" si="184"/>
        <v>0</v>
      </c>
      <c r="PN66" s="6">
        <f t="shared" si="184"/>
        <v>0</v>
      </c>
      <c r="PO66" s="6">
        <f t="shared" si="184"/>
        <v>0</v>
      </c>
      <c r="PP66" s="6">
        <f t="shared" si="184"/>
        <v>0</v>
      </c>
      <c r="PQ66" s="6">
        <f t="shared" si="184"/>
        <v>0</v>
      </c>
      <c r="PR66" s="6">
        <f t="shared" si="184"/>
        <v>0</v>
      </c>
      <c r="PS66" s="6">
        <f t="shared" si="184"/>
        <v>0</v>
      </c>
      <c r="PT66" s="6">
        <f t="shared" si="184"/>
        <v>0</v>
      </c>
      <c r="PU66" s="6">
        <f t="shared" si="184"/>
        <v>0</v>
      </c>
      <c r="PV66" s="6">
        <f t="shared" si="184"/>
        <v>0</v>
      </c>
      <c r="PW66" s="6">
        <f t="shared" si="184"/>
        <v>0</v>
      </c>
      <c r="PX66" s="6">
        <f t="shared" si="184"/>
        <v>0</v>
      </c>
      <c r="PY66" s="6">
        <f t="shared" si="184"/>
        <v>0</v>
      </c>
      <c r="PZ66" s="6">
        <f t="shared" si="184"/>
        <v>0</v>
      </c>
      <c r="QA66" s="6">
        <f t="shared" si="184"/>
        <v>0</v>
      </c>
      <c r="QB66" s="6">
        <f t="shared" si="184"/>
        <v>0</v>
      </c>
      <c r="QC66" s="6">
        <f t="shared" si="184"/>
        <v>0</v>
      </c>
      <c r="QD66" s="6">
        <f t="shared" si="184"/>
        <v>0</v>
      </c>
      <c r="QE66" s="6">
        <f t="shared" si="184"/>
        <v>0</v>
      </c>
      <c r="QF66" s="6">
        <f t="shared" si="184"/>
        <v>0</v>
      </c>
      <c r="QG66" s="6">
        <f t="shared" si="184"/>
        <v>0</v>
      </c>
      <c r="QH66" s="6">
        <f t="shared" si="184"/>
        <v>0</v>
      </c>
      <c r="QI66" s="6">
        <f t="shared" si="184"/>
        <v>0</v>
      </c>
      <c r="QJ66" s="6">
        <f t="shared" si="184"/>
        <v>0</v>
      </c>
      <c r="QK66" s="6">
        <f t="shared" si="184"/>
        <v>0</v>
      </c>
      <c r="QL66" s="6">
        <f t="shared" si="184"/>
        <v>0</v>
      </c>
      <c r="QM66" s="6">
        <f t="shared" si="184"/>
        <v>0</v>
      </c>
      <c r="QN66" s="6">
        <f t="shared" si="184"/>
        <v>0</v>
      </c>
      <c r="QO66" s="6">
        <f t="shared" si="184"/>
        <v>0</v>
      </c>
      <c r="QP66" s="6">
        <f t="shared" si="184"/>
        <v>0</v>
      </c>
      <c r="QQ66" s="6">
        <f t="shared" si="184"/>
        <v>0</v>
      </c>
      <c r="QR66" s="6">
        <f t="shared" si="184"/>
        <v>0</v>
      </c>
      <c r="QS66" s="6">
        <f t="shared" si="184"/>
        <v>0</v>
      </c>
      <c r="QT66" s="6">
        <f t="shared" si="184"/>
        <v>0</v>
      </c>
      <c r="QU66" s="6">
        <f t="shared" si="184"/>
        <v>0</v>
      </c>
      <c r="QV66" s="6">
        <f t="shared" si="184"/>
        <v>0</v>
      </c>
      <c r="QW66" s="6">
        <f t="shared" si="184"/>
        <v>0</v>
      </c>
      <c r="QX66" s="6">
        <f t="shared" si="184"/>
        <v>0</v>
      </c>
      <c r="QY66" s="6">
        <f t="shared" si="184"/>
        <v>0</v>
      </c>
      <c r="QZ66" s="6">
        <f t="shared" si="184"/>
        <v>0</v>
      </c>
      <c r="RA66" s="6">
        <f t="shared" si="184"/>
        <v>0</v>
      </c>
      <c r="RB66" s="6">
        <f t="shared" si="184"/>
        <v>0</v>
      </c>
      <c r="RC66" s="6">
        <f t="shared" si="184"/>
        <v>0</v>
      </c>
      <c r="RD66" s="6">
        <f t="shared" si="184"/>
        <v>0</v>
      </c>
      <c r="RE66" s="6">
        <f t="shared" si="184"/>
        <v>0</v>
      </c>
      <c r="RF66" s="6">
        <f t="shared" si="184"/>
        <v>0</v>
      </c>
      <c r="RG66" s="6">
        <f t="shared" si="184"/>
        <v>0</v>
      </c>
      <c r="RH66" s="6">
        <f t="shared" si="184"/>
        <v>0</v>
      </c>
      <c r="RI66" s="6">
        <f t="shared" si="184"/>
        <v>0</v>
      </c>
      <c r="RJ66" s="6">
        <f t="shared" si="184"/>
        <v>0</v>
      </c>
      <c r="RK66" s="6">
        <f t="shared" si="184"/>
        <v>0</v>
      </c>
      <c r="RL66" s="6">
        <f t="shared" si="184"/>
        <v>0</v>
      </c>
      <c r="RM66" s="6">
        <f t="shared" si="184"/>
        <v>0</v>
      </c>
      <c r="RN66" s="6">
        <f t="shared" si="184"/>
        <v>0</v>
      </c>
      <c r="RO66" s="6">
        <f t="shared" si="184"/>
        <v>0</v>
      </c>
      <c r="RP66" s="6">
        <f t="shared" si="18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253" t="s">
        <v>54</v>
      </c>
      <c r="MD67" s="253" t="s">
        <v>54</v>
      </c>
      <c r="ME67" s="253" t="s">
        <v>54</v>
      </c>
      <c r="MF67" s="253" t="s">
        <v>54</v>
      </c>
      <c r="MG67" s="58"/>
      <c r="MH67" s="58"/>
      <c r="MI67" s="58"/>
      <c r="MJ67" s="58"/>
      <c r="MK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185">SUM(K51, -K57)</f>
        <v>0.16620000000000001</v>
      </c>
      <c r="L68" s="173">
        <f t="shared" si="185"/>
        <v>0.19230000000000003</v>
      </c>
      <c r="M68" s="140">
        <f t="shared" si="185"/>
        <v>0.17859999999999998</v>
      </c>
      <c r="N68" s="114">
        <f t="shared" si="185"/>
        <v>0.16650000000000001</v>
      </c>
      <c r="O68" s="173">
        <f t="shared" si="185"/>
        <v>0.18559999999999999</v>
      </c>
      <c r="P68" s="140">
        <f t="shared" si="185"/>
        <v>0.20569999999999999</v>
      </c>
      <c r="Q68" s="114">
        <f t="shared" si="185"/>
        <v>0.1983</v>
      </c>
      <c r="R68" s="173">
        <f t="shared" si="185"/>
        <v>0.21210000000000001</v>
      </c>
      <c r="S68" s="218">
        <f t="shared" si="185"/>
        <v>0.23520000000000002</v>
      </c>
      <c r="T68" s="15">
        <f t="shared" si="185"/>
        <v>0.22940000000000002</v>
      </c>
      <c r="U68" s="143">
        <f t="shared" ref="U68:Z68" si="186">SUM(U51, -U57)</f>
        <v>0.2127</v>
      </c>
      <c r="V68" s="218">
        <f t="shared" si="186"/>
        <v>0.2097</v>
      </c>
      <c r="W68" s="90">
        <f t="shared" si="186"/>
        <v>0.23599999999999999</v>
      </c>
      <c r="X68" s="145">
        <f t="shared" si="186"/>
        <v>0.2268</v>
      </c>
      <c r="Y68" s="140">
        <f t="shared" si="186"/>
        <v>0.2455</v>
      </c>
      <c r="Z68" s="114">
        <f t="shared" si="18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187">SUM(AK52, -AK58)</f>
        <v>0.23170000000000002</v>
      </c>
      <c r="AL68" s="87">
        <f t="shared" si="187"/>
        <v>0.2545</v>
      </c>
      <c r="AM68" s="144">
        <f t="shared" si="187"/>
        <v>0.29559999999999997</v>
      </c>
      <c r="AN68" s="138">
        <f t="shared" si="187"/>
        <v>0.29559999999999997</v>
      </c>
      <c r="AO68" s="110">
        <f t="shared" si="187"/>
        <v>0.30189999999999995</v>
      </c>
      <c r="AP68" s="170">
        <f t="shared" si="187"/>
        <v>0.27779999999999999</v>
      </c>
      <c r="AQ68" s="138">
        <f t="shared" si="187"/>
        <v>0.28659999999999997</v>
      </c>
      <c r="AR68" s="110">
        <f t="shared" si="187"/>
        <v>0.28660000000000002</v>
      </c>
      <c r="AS68" s="170">
        <f t="shared" si="187"/>
        <v>0.28949999999999998</v>
      </c>
      <c r="AT68" s="219">
        <f t="shared" si="187"/>
        <v>0.26090000000000002</v>
      </c>
      <c r="AU68" s="87">
        <f t="shared" si="187"/>
        <v>0.25990000000000002</v>
      </c>
      <c r="AV68" s="145">
        <f t="shared" si="187"/>
        <v>0.29270000000000002</v>
      </c>
      <c r="AW68" s="140">
        <f t="shared" si="187"/>
        <v>0.3024</v>
      </c>
      <c r="AX68" s="114">
        <f t="shared" si="187"/>
        <v>0.31730000000000003</v>
      </c>
      <c r="AY68" s="173">
        <f t="shared" si="187"/>
        <v>0.28070000000000001</v>
      </c>
      <c r="AZ68" s="140">
        <f t="shared" si="187"/>
        <v>0.26910000000000001</v>
      </c>
      <c r="BA68" s="114">
        <f t="shared" si="18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188">SUM(BD52, -BD58)</f>
        <v>0.30430000000000001</v>
      </c>
      <c r="BE68" s="173">
        <f t="shared" si="188"/>
        <v>0.3382</v>
      </c>
      <c r="BF68" s="140">
        <f t="shared" si="188"/>
        <v>0.32930000000000004</v>
      </c>
      <c r="BG68" s="114">
        <f t="shared" si="188"/>
        <v>0.31999999999999995</v>
      </c>
      <c r="BH68" s="173">
        <f t="shared" si="188"/>
        <v>0.30209999999999998</v>
      </c>
      <c r="BI68" s="140">
        <f t="shared" si="188"/>
        <v>0.30149999999999999</v>
      </c>
      <c r="BJ68" s="109">
        <f>SUM(BJ51, -BJ57)</f>
        <v>0.32200000000000001</v>
      </c>
      <c r="BK68" s="173">
        <f t="shared" ref="BK68:BQ68" si="189">SUM(BK52, -BK58)</f>
        <v>0.32019999999999998</v>
      </c>
      <c r="BL68" s="140">
        <f t="shared" si="189"/>
        <v>0.34360000000000002</v>
      </c>
      <c r="BM68" s="114">
        <f t="shared" si="189"/>
        <v>0.36709999999999998</v>
      </c>
      <c r="BN68" s="173">
        <f t="shared" si="189"/>
        <v>0.37239999999999995</v>
      </c>
      <c r="BO68" s="114">
        <f t="shared" si="189"/>
        <v>0.38129999999999997</v>
      </c>
      <c r="BP68" s="114">
        <f t="shared" si="189"/>
        <v>0.38109999999999999</v>
      </c>
      <c r="BQ68" s="110">
        <f t="shared" si="189"/>
        <v>0.39739999999999998</v>
      </c>
      <c r="BS68" s="140">
        <f t="shared" ref="BS68:CK68" si="190">SUM(BS52, -BS58)</f>
        <v>0.37659999999999999</v>
      </c>
      <c r="BT68" s="110">
        <f t="shared" si="190"/>
        <v>0.371</v>
      </c>
      <c r="BU68" s="170">
        <f t="shared" si="190"/>
        <v>0.37480000000000002</v>
      </c>
      <c r="BV68" s="140">
        <f t="shared" si="190"/>
        <v>0.37819999999999998</v>
      </c>
      <c r="BW68" s="114">
        <f t="shared" si="190"/>
        <v>0.37370000000000003</v>
      </c>
      <c r="BX68" s="170">
        <f t="shared" si="190"/>
        <v>0.372</v>
      </c>
      <c r="BY68" s="219">
        <f t="shared" si="190"/>
        <v>0.41650000000000004</v>
      </c>
      <c r="BZ68" s="87">
        <f t="shared" si="190"/>
        <v>0.42730000000000001</v>
      </c>
      <c r="CA68" s="144">
        <f t="shared" si="190"/>
        <v>0.3987</v>
      </c>
      <c r="CB68" s="140">
        <f t="shared" si="190"/>
        <v>0.33439999999999998</v>
      </c>
      <c r="CC68" s="114">
        <f t="shared" si="190"/>
        <v>0.34109999999999996</v>
      </c>
      <c r="CD68" s="173">
        <f t="shared" si="190"/>
        <v>0.34699999999999998</v>
      </c>
      <c r="CE68" s="140">
        <f t="shared" si="190"/>
        <v>0.34620000000000001</v>
      </c>
      <c r="CF68" s="114">
        <f t="shared" si="190"/>
        <v>0.32150000000000001</v>
      </c>
      <c r="CG68" s="173">
        <f t="shared" si="190"/>
        <v>0.35730000000000001</v>
      </c>
      <c r="CH68" s="140">
        <f t="shared" si="190"/>
        <v>0.34920000000000001</v>
      </c>
      <c r="CI68" s="114">
        <f t="shared" si="190"/>
        <v>0.35310000000000002</v>
      </c>
      <c r="CJ68" s="173">
        <f t="shared" si="190"/>
        <v>0.33829999999999999</v>
      </c>
      <c r="CK68" s="140">
        <f t="shared" si="190"/>
        <v>0.32700000000000001</v>
      </c>
      <c r="CL68" s="114">
        <f t="shared" ref="CL68:CR68" si="191">SUM(CL52, -CL58)</f>
        <v>0.34289999999999998</v>
      </c>
      <c r="CM68" s="173">
        <f t="shared" si="191"/>
        <v>0.31979999999999997</v>
      </c>
      <c r="CN68" s="140">
        <f t="shared" si="191"/>
        <v>0.32979999999999998</v>
      </c>
      <c r="CO68" s="114">
        <f t="shared" si="191"/>
        <v>0.35650000000000004</v>
      </c>
      <c r="CP68" s="173">
        <f t="shared" si="191"/>
        <v>0.36570000000000003</v>
      </c>
      <c r="CQ68" s="140">
        <f t="shared" si="191"/>
        <v>0.38119999999999998</v>
      </c>
      <c r="CR68" s="114">
        <f t="shared" si="191"/>
        <v>0.37290000000000001</v>
      </c>
      <c r="CS68" s="173">
        <f>SUM(CS51, -CS57)</f>
        <v>0.36199999999999999</v>
      </c>
      <c r="CT68" s="147">
        <f t="shared" ref="CT68:DN68" si="192">SUM(CT52, -CT58)</f>
        <v>0.37779999999999997</v>
      </c>
      <c r="CU68" s="109">
        <f t="shared" si="192"/>
        <v>0.37570000000000003</v>
      </c>
      <c r="CV68" s="169">
        <f t="shared" si="192"/>
        <v>0.35199999999999998</v>
      </c>
      <c r="CW68" s="147">
        <f t="shared" si="192"/>
        <v>0.3402</v>
      </c>
      <c r="CX68" s="109">
        <f t="shared" si="192"/>
        <v>0.38439999999999996</v>
      </c>
      <c r="CY68" s="169">
        <f t="shared" si="192"/>
        <v>0.3821</v>
      </c>
      <c r="CZ68" s="147">
        <f t="shared" si="192"/>
        <v>0.37609999999999999</v>
      </c>
      <c r="DA68" s="109">
        <f t="shared" si="192"/>
        <v>0.37839999999999996</v>
      </c>
      <c r="DB68" s="173">
        <f t="shared" si="192"/>
        <v>0.37219999999999998</v>
      </c>
      <c r="DC68" s="140">
        <f t="shared" si="192"/>
        <v>0.37109999999999999</v>
      </c>
      <c r="DD68" s="114">
        <f t="shared" si="192"/>
        <v>0.38900000000000001</v>
      </c>
      <c r="DE68" s="173">
        <f t="shared" si="192"/>
        <v>0.40539999999999998</v>
      </c>
      <c r="DF68" s="140">
        <f t="shared" si="192"/>
        <v>0.42230000000000001</v>
      </c>
      <c r="DG68" s="114">
        <f t="shared" si="192"/>
        <v>0.4173</v>
      </c>
      <c r="DH68" s="173">
        <f t="shared" si="192"/>
        <v>0.42520000000000002</v>
      </c>
      <c r="DI68" s="140">
        <f t="shared" si="192"/>
        <v>0.42180000000000001</v>
      </c>
      <c r="DJ68" s="114">
        <f t="shared" si="192"/>
        <v>0.4279</v>
      </c>
      <c r="DK68" s="173">
        <f t="shared" si="192"/>
        <v>0.40039999999999998</v>
      </c>
      <c r="DL68" s="114">
        <f t="shared" si="192"/>
        <v>0.40390000000000004</v>
      </c>
      <c r="DM68" s="114">
        <f t="shared" si="192"/>
        <v>0.3957</v>
      </c>
      <c r="DN68" s="323">
        <f t="shared" si="19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193">SUM(DQ51, -DQ57)</f>
        <v>0.44079999999999997</v>
      </c>
      <c r="DR68" s="147">
        <f t="shared" si="193"/>
        <v>0.45929999999999999</v>
      </c>
      <c r="DS68" s="109">
        <f t="shared" si="193"/>
        <v>0.49309999999999998</v>
      </c>
      <c r="DT68" s="169">
        <f t="shared" si="193"/>
        <v>0.50080000000000002</v>
      </c>
      <c r="DU68" s="147">
        <f t="shared" si="193"/>
        <v>0.49399999999999999</v>
      </c>
      <c r="DV68" s="109">
        <f t="shared" si="193"/>
        <v>0.5464</v>
      </c>
      <c r="DW68" s="169">
        <f t="shared" si="193"/>
        <v>0.56799999999999995</v>
      </c>
      <c r="DX68" s="109">
        <f t="shared" si="193"/>
        <v>0.53810000000000002</v>
      </c>
      <c r="DY68" s="114">
        <f t="shared" si="193"/>
        <v>0.52139999999999997</v>
      </c>
      <c r="DZ68" s="114">
        <f t="shared" si="193"/>
        <v>0.53939999999999999</v>
      </c>
      <c r="EA68" s="6">
        <f t="shared" si="193"/>
        <v>0</v>
      </c>
      <c r="EB68" s="6">
        <f t="shared" si="193"/>
        <v>0</v>
      </c>
      <c r="EC68" s="6">
        <f t="shared" si="19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194">SUM(EK51, -EK57)</f>
        <v>0.53959999999999997</v>
      </c>
      <c r="EL68" s="114">
        <f t="shared" si="194"/>
        <v>0.53439999999999999</v>
      </c>
      <c r="EM68" s="173">
        <f t="shared" si="194"/>
        <v>0.51929999999999998</v>
      </c>
      <c r="EN68" s="140">
        <f t="shared" si="194"/>
        <v>0.55420000000000003</v>
      </c>
      <c r="EO68" s="114">
        <f t="shared" si="194"/>
        <v>0.53920000000000001</v>
      </c>
      <c r="EP68" s="173">
        <f t="shared" si="194"/>
        <v>0.50639999999999996</v>
      </c>
      <c r="EQ68" s="140">
        <f t="shared" si="194"/>
        <v>0.51200000000000001</v>
      </c>
      <c r="ER68" s="114">
        <f t="shared" si="194"/>
        <v>0.49129999999999996</v>
      </c>
      <c r="ES68" s="173">
        <f t="shared" si="194"/>
        <v>0.55149999999999999</v>
      </c>
      <c r="ET68" s="140">
        <f t="shared" si="194"/>
        <v>0.53849999999999998</v>
      </c>
      <c r="EU68" s="114">
        <f t="shared" si="194"/>
        <v>0.5353</v>
      </c>
      <c r="EV68" s="173">
        <f t="shared" si="194"/>
        <v>0.55289999999999995</v>
      </c>
      <c r="EW68" s="140">
        <f t="shared" si="194"/>
        <v>0.54709999999999992</v>
      </c>
      <c r="EX68" s="109">
        <f t="shared" si="194"/>
        <v>0.53580000000000005</v>
      </c>
      <c r="EY68" s="169">
        <f t="shared" ref="EY68:FK68" si="195">SUM(EY51, -EY57)</f>
        <v>0.49740000000000001</v>
      </c>
      <c r="EZ68" s="147">
        <f t="shared" si="195"/>
        <v>0.46350000000000002</v>
      </c>
      <c r="FA68" s="109">
        <f t="shared" si="195"/>
        <v>0.45340000000000003</v>
      </c>
      <c r="FB68" s="169">
        <f t="shared" si="195"/>
        <v>0.43049999999999999</v>
      </c>
      <c r="FC68" s="413">
        <f t="shared" si="195"/>
        <v>0.41459999999999997</v>
      </c>
      <c r="FD68" s="370">
        <f t="shared" si="195"/>
        <v>0.42659999999999998</v>
      </c>
      <c r="FE68" s="414">
        <f t="shared" si="195"/>
        <v>0.51949999999999996</v>
      </c>
      <c r="FF68" s="147">
        <f t="shared" si="195"/>
        <v>0.56230000000000002</v>
      </c>
      <c r="FG68" s="109">
        <f t="shared" si="195"/>
        <v>0.45320000000000005</v>
      </c>
      <c r="FH68" s="169">
        <f t="shared" si="195"/>
        <v>0.4793</v>
      </c>
      <c r="FI68" s="147">
        <f t="shared" si="195"/>
        <v>0.48919999999999997</v>
      </c>
      <c r="FJ68" s="109">
        <f t="shared" si="195"/>
        <v>0.53710000000000002</v>
      </c>
      <c r="FK68" s="169">
        <f t="shared" si="195"/>
        <v>0.63319999999999999</v>
      </c>
      <c r="FL68" s="140">
        <f t="shared" ref="FL68:FQ68" si="196">SUM(FL51, -FL57)</f>
        <v>0.61640000000000006</v>
      </c>
      <c r="FM68" s="114">
        <f t="shared" si="196"/>
        <v>0.59840000000000004</v>
      </c>
      <c r="FN68" s="173">
        <f t="shared" si="196"/>
        <v>0.58979999999999999</v>
      </c>
      <c r="FO68" s="140">
        <f t="shared" si="196"/>
        <v>0.58499999999999996</v>
      </c>
      <c r="FP68" s="114">
        <f t="shared" si="196"/>
        <v>0.60450000000000004</v>
      </c>
      <c r="FQ68" s="173">
        <f t="shared" si="196"/>
        <v>0.60589999999999999</v>
      </c>
      <c r="FR68" s="140">
        <f t="shared" ref="FR68:GE68" si="197">SUM(FR51, -FR57)</f>
        <v>0.60440000000000005</v>
      </c>
      <c r="FS68" s="114">
        <f t="shared" si="197"/>
        <v>0.58129999999999993</v>
      </c>
      <c r="FT68" s="173">
        <f t="shared" si="197"/>
        <v>0.57499999999999996</v>
      </c>
      <c r="FU68" s="140">
        <f t="shared" si="197"/>
        <v>0.58199999999999996</v>
      </c>
      <c r="FV68" s="114">
        <f t="shared" si="197"/>
        <v>0.58099999999999996</v>
      </c>
      <c r="FW68" s="173">
        <f t="shared" si="197"/>
        <v>0.56720000000000004</v>
      </c>
      <c r="FX68" s="140">
        <f t="shared" si="197"/>
        <v>0.56420000000000003</v>
      </c>
      <c r="FY68" s="114">
        <f t="shared" si="197"/>
        <v>0.53859999999999997</v>
      </c>
      <c r="FZ68" s="173">
        <f t="shared" si="197"/>
        <v>0.46939999999999998</v>
      </c>
      <c r="GA68" s="140">
        <f t="shared" si="197"/>
        <v>0.47499999999999998</v>
      </c>
      <c r="GB68" s="114">
        <f t="shared" si="197"/>
        <v>0.43679999999999997</v>
      </c>
      <c r="GC68" s="173">
        <f t="shared" si="197"/>
        <v>0.41699999999999998</v>
      </c>
      <c r="GD68" s="140">
        <f t="shared" si="197"/>
        <v>0.44890000000000002</v>
      </c>
      <c r="GE68" s="114">
        <f t="shared" si="197"/>
        <v>0.46040000000000003</v>
      </c>
      <c r="GF68" s="169">
        <f t="shared" ref="GF68:GO68" si="198">SUM(GF51, -GF57)</f>
        <v>0.4778</v>
      </c>
      <c r="GG68" s="223">
        <f t="shared" si="198"/>
        <v>0.45589999999999997</v>
      </c>
      <c r="GH68" s="88">
        <f t="shared" si="198"/>
        <v>0.47709999999999997</v>
      </c>
      <c r="GI68" s="139">
        <f t="shared" si="198"/>
        <v>0.47989999999999999</v>
      </c>
      <c r="GJ68" s="140">
        <f t="shared" si="198"/>
        <v>0.48719999999999997</v>
      </c>
      <c r="GK68" s="114">
        <f t="shared" si="198"/>
        <v>0.5121</v>
      </c>
      <c r="GL68" s="173">
        <f t="shared" si="198"/>
        <v>0.50890000000000002</v>
      </c>
      <c r="GM68" s="140">
        <f t="shared" si="198"/>
        <v>0.51190000000000002</v>
      </c>
      <c r="GN68" s="114">
        <f t="shared" si="198"/>
        <v>0.51229999999999998</v>
      </c>
      <c r="GO68" s="173">
        <f t="shared" si="198"/>
        <v>0.51780000000000004</v>
      </c>
      <c r="GP68" s="147">
        <f t="shared" ref="GP68:GU68" si="199">SUM(GP51, -GP57)</f>
        <v>0.50550000000000006</v>
      </c>
      <c r="GQ68" s="109">
        <f t="shared" si="199"/>
        <v>0.47660000000000002</v>
      </c>
      <c r="GR68" s="173">
        <f t="shared" si="199"/>
        <v>0.44069999999999998</v>
      </c>
      <c r="GS68" s="114">
        <f t="shared" si="199"/>
        <v>0.47020000000000001</v>
      </c>
      <c r="GT68" s="114">
        <f t="shared" si="199"/>
        <v>0.48019999999999996</v>
      </c>
      <c r="GU68" s="114">
        <f t="shared" si="19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00">SUM(HC51, -HC57)</f>
        <v>0.45860000000000001</v>
      </c>
      <c r="HD68" s="114">
        <f t="shared" si="200"/>
        <v>0.47220000000000001</v>
      </c>
      <c r="HE68" s="173">
        <f t="shared" si="200"/>
        <v>0.51080000000000003</v>
      </c>
      <c r="HF68" s="140">
        <f t="shared" si="200"/>
        <v>0.48199999999999998</v>
      </c>
      <c r="HG68" s="114">
        <f t="shared" si="200"/>
        <v>0.47839999999999999</v>
      </c>
      <c r="HH68" s="173">
        <f t="shared" si="200"/>
        <v>0.52710000000000001</v>
      </c>
      <c r="HI68" s="140">
        <f t="shared" si="200"/>
        <v>0.54980000000000007</v>
      </c>
      <c r="HJ68" s="114">
        <f t="shared" si="200"/>
        <v>0.53309999999999991</v>
      </c>
      <c r="HK68" s="173">
        <f t="shared" si="200"/>
        <v>0.5423</v>
      </c>
      <c r="HL68" s="140">
        <f t="shared" si="200"/>
        <v>0.55840000000000001</v>
      </c>
      <c r="HM68" s="114">
        <f t="shared" ref="HM68:HY68" si="201">SUM(HM51, -HM57)</f>
        <v>0.53680000000000005</v>
      </c>
      <c r="HN68" s="173">
        <f t="shared" si="201"/>
        <v>0.50669999999999993</v>
      </c>
      <c r="HO68" s="140">
        <f t="shared" si="201"/>
        <v>0.52200000000000002</v>
      </c>
      <c r="HP68" s="114">
        <f t="shared" si="201"/>
        <v>0.50880000000000003</v>
      </c>
      <c r="HQ68" s="173">
        <f t="shared" si="201"/>
        <v>0.48370000000000002</v>
      </c>
      <c r="HR68" s="140">
        <f t="shared" si="201"/>
        <v>0.49070000000000003</v>
      </c>
      <c r="HS68" s="114">
        <f t="shared" si="201"/>
        <v>0.48729999999999996</v>
      </c>
      <c r="HT68" s="173">
        <f t="shared" si="201"/>
        <v>0.4914</v>
      </c>
      <c r="HU68" s="140">
        <f t="shared" si="201"/>
        <v>0.50880000000000003</v>
      </c>
      <c r="HV68" s="114">
        <f t="shared" si="201"/>
        <v>0.50790000000000002</v>
      </c>
      <c r="HW68" s="173">
        <f t="shared" si="201"/>
        <v>0.49459999999999998</v>
      </c>
      <c r="HX68" s="140">
        <f t="shared" si="201"/>
        <v>0.51190000000000002</v>
      </c>
      <c r="HY68" s="114">
        <f t="shared" si="201"/>
        <v>0.52490000000000003</v>
      </c>
      <c r="HZ68" s="169">
        <f t="shared" ref="HZ68:IF68" si="202">SUM(HZ51, -HZ57)</f>
        <v>0.52269999999999994</v>
      </c>
      <c r="IA68" s="147">
        <f t="shared" si="202"/>
        <v>0.53179999999999994</v>
      </c>
      <c r="IB68" s="109">
        <f t="shared" si="202"/>
        <v>0.5343</v>
      </c>
      <c r="IC68" s="173">
        <f t="shared" si="202"/>
        <v>0.5302</v>
      </c>
      <c r="ID68" s="217">
        <f t="shared" si="202"/>
        <v>0.53069999999999995</v>
      </c>
      <c r="IE68" s="15">
        <f t="shared" si="202"/>
        <v>0.53749999999999998</v>
      </c>
      <c r="IF68" s="173">
        <f t="shared" si="202"/>
        <v>0.53679999999999994</v>
      </c>
      <c r="IG68" s="217">
        <f t="shared" ref="IG68:IM68" si="203">SUM(IG51, -IG57)</f>
        <v>0.53939999999999999</v>
      </c>
      <c r="IH68" s="15">
        <f t="shared" si="203"/>
        <v>0.56410000000000005</v>
      </c>
      <c r="II68" s="173">
        <f t="shared" si="203"/>
        <v>0.5696</v>
      </c>
      <c r="IJ68" s="217">
        <f t="shared" si="203"/>
        <v>0.56529999999999991</v>
      </c>
      <c r="IK68" s="15">
        <f t="shared" si="203"/>
        <v>0.58040000000000003</v>
      </c>
      <c r="IL68" s="145">
        <f t="shared" si="203"/>
        <v>0.56980000000000008</v>
      </c>
      <c r="IM68" s="140">
        <f t="shared" si="203"/>
        <v>0.57469999999999999</v>
      </c>
      <c r="IN68" s="109">
        <f t="shared" ref="IN68:IT68" si="204">SUM(IN51, -IN57)</f>
        <v>0.58489999999999998</v>
      </c>
      <c r="IO68" s="169">
        <f t="shared" si="204"/>
        <v>0.58089999999999997</v>
      </c>
      <c r="IP68" s="147">
        <f t="shared" si="204"/>
        <v>0.57780000000000009</v>
      </c>
      <c r="IQ68" s="109">
        <f t="shared" si="204"/>
        <v>0.55940000000000001</v>
      </c>
      <c r="IR68" s="169">
        <f t="shared" si="204"/>
        <v>0.54499999999999993</v>
      </c>
      <c r="IS68" s="223">
        <f t="shared" si="204"/>
        <v>0.55089999999999995</v>
      </c>
      <c r="IT68" s="88">
        <f t="shared" si="204"/>
        <v>0.55659999999999998</v>
      </c>
      <c r="IU68" s="139">
        <f t="shared" ref="IU68:JP68" si="205">SUM(IU51, -IU57)</f>
        <v>0.54749999999999999</v>
      </c>
      <c r="IV68" s="147">
        <f t="shared" si="205"/>
        <v>0.55570000000000008</v>
      </c>
      <c r="IW68" s="109">
        <f t="shared" si="205"/>
        <v>0.5524</v>
      </c>
      <c r="IX68" s="169">
        <f t="shared" si="205"/>
        <v>0.54719999999999991</v>
      </c>
      <c r="IY68" s="147">
        <f t="shared" si="205"/>
        <v>0.54649999999999999</v>
      </c>
      <c r="IZ68" s="109">
        <f t="shared" si="205"/>
        <v>0.56200000000000006</v>
      </c>
      <c r="JA68" s="325">
        <f t="shared" si="205"/>
        <v>0.51490000000000002</v>
      </c>
      <c r="JB68" s="147">
        <f t="shared" si="205"/>
        <v>0.50280000000000002</v>
      </c>
      <c r="JC68" s="109">
        <f t="shared" si="205"/>
        <v>0.51749999999999996</v>
      </c>
      <c r="JD68" s="169">
        <f t="shared" si="205"/>
        <v>0.51490000000000002</v>
      </c>
      <c r="JE68" s="147">
        <f t="shared" si="205"/>
        <v>0.50219999999999998</v>
      </c>
      <c r="JF68" s="109">
        <f t="shared" si="205"/>
        <v>0.48109999999999997</v>
      </c>
      <c r="JG68" s="169">
        <f t="shared" si="205"/>
        <v>0.47650000000000003</v>
      </c>
      <c r="JH68" s="147">
        <f t="shared" si="205"/>
        <v>0.48949999999999999</v>
      </c>
      <c r="JI68" s="109">
        <f t="shared" si="205"/>
        <v>0.49269999999999997</v>
      </c>
      <c r="JJ68" s="169">
        <f t="shared" si="205"/>
        <v>0.4899</v>
      </c>
      <c r="JK68" s="147">
        <f t="shared" si="205"/>
        <v>0.51270000000000004</v>
      </c>
      <c r="JL68" s="109">
        <f t="shared" si="205"/>
        <v>0.51359999999999995</v>
      </c>
      <c r="JM68" s="169">
        <f t="shared" si="205"/>
        <v>0.51119999999999999</v>
      </c>
      <c r="JN68" s="109">
        <f t="shared" si="205"/>
        <v>0.49729999999999996</v>
      </c>
      <c r="JO68" s="109">
        <f t="shared" si="205"/>
        <v>0.53139999999999998</v>
      </c>
      <c r="JP68" s="109">
        <f t="shared" si="20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06">SUM(JU51, -JU57)</f>
        <v>0.57650000000000001</v>
      </c>
      <c r="JV68" s="109">
        <f t="shared" si="206"/>
        <v>0.57850000000000001</v>
      </c>
      <c r="JW68" s="169">
        <f t="shared" si="206"/>
        <v>0.57240000000000002</v>
      </c>
      <c r="JX68" s="147">
        <f t="shared" si="206"/>
        <v>0.58940000000000003</v>
      </c>
      <c r="JY68" s="109">
        <f t="shared" si="206"/>
        <v>0.58089999999999997</v>
      </c>
      <c r="JZ68" s="169">
        <f t="shared" si="206"/>
        <v>0.57240000000000002</v>
      </c>
      <c r="KA68" s="147">
        <f t="shared" si="206"/>
        <v>0.57040000000000002</v>
      </c>
      <c r="KB68" s="109">
        <f t="shared" si="206"/>
        <v>0.55879999999999996</v>
      </c>
      <c r="KC68" s="169">
        <f t="shared" si="206"/>
        <v>0.63029999999999997</v>
      </c>
      <c r="KD68" s="147">
        <f t="shared" si="206"/>
        <v>0.57679999999999998</v>
      </c>
      <c r="KE68" s="109">
        <f t="shared" si="206"/>
        <v>0.5706</v>
      </c>
      <c r="KF68" s="169">
        <f t="shared" si="206"/>
        <v>0.57420000000000004</v>
      </c>
      <c r="KG68" s="147">
        <f t="shared" si="206"/>
        <v>0.58889999999999998</v>
      </c>
      <c r="KH68" s="109">
        <f t="shared" si="206"/>
        <v>0.55269999999999997</v>
      </c>
      <c r="KI68" s="169">
        <f t="shared" si="206"/>
        <v>0.52200000000000002</v>
      </c>
      <c r="KJ68" s="147">
        <f t="shared" si="206"/>
        <v>0.50349999999999995</v>
      </c>
      <c r="KK68" s="109">
        <f t="shared" si="206"/>
        <v>0.47229999999999994</v>
      </c>
      <c r="KL68" s="169">
        <f t="shared" si="206"/>
        <v>0.47170000000000001</v>
      </c>
      <c r="KM68" s="147">
        <f t="shared" si="206"/>
        <v>0.4627</v>
      </c>
      <c r="KN68" s="109">
        <f t="shared" si="206"/>
        <v>0.44400000000000001</v>
      </c>
      <c r="KO68" s="169">
        <f t="shared" si="206"/>
        <v>0.4476</v>
      </c>
      <c r="KP68" s="147">
        <f t="shared" si="206"/>
        <v>0.44640000000000002</v>
      </c>
      <c r="KQ68" s="109">
        <f t="shared" si="206"/>
        <v>0.4536</v>
      </c>
      <c r="KR68" s="169">
        <f t="shared" si="206"/>
        <v>0.46229999999999993</v>
      </c>
      <c r="KS68" s="147">
        <f t="shared" si="206"/>
        <v>0.45960000000000001</v>
      </c>
      <c r="KT68" s="114">
        <f t="shared" ref="KT68:LF68" si="207">SUM(KT51, -KT57)</f>
        <v>0.45740000000000003</v>
      </c>
      <c r="KU68" s="173">
        <f t="shared" si="207"/>
        <v>0.4335</v>
      </c>
      <c r="KV68" s="140">
        <f t="shared" si="207"/>
        <v>0.41259999999999997</v>
      </c>
      <c r="KW68" s="114">
        <f t="shared" si="207"/>
        <v>0.41979999999999995</v>
      </c>
      <c r="KX68" s="173">
        <f t="shared" si="207"/>
        <v>0.39500000000000002</v>
      </c>
      <c r="KY68" s="140">
        <f t="shared" si="207"/>
        <v>0.40950000000000003</v>
      </c>
      <c r="KZ68" s="114">
        <f t="shared" si="207"/>
        <v>0.41399999999999998</v>
      </c>
      <c r="LA68" s="173">
        <f t="shared" si="207"/>
        <v>0.37419999999999998</v>
      </c>
      <c r="LB68" s="140">
        <f t="shared" si="207"/>
        <v>0.38219999999999998</v>
      </c>
      <c r="LC68" s="114">
        <f t="shared" si="207"/>
        <v>0.34189999999999998</v>
      </c>
      <c r="LD68" s="173">
        <f t="shared" si="207"/>
        <v>0.37509999999999999</v>
      </c>
      <c r="LE68" s="140">
        <f t="shared" si="207"/>
        <v>0.36270000000000002</v>
      </c>
      <c r="LF68" s="114">
        <f t="shared" si="20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08">SUM(LI51, -LI57)</f>
        <v>0.34360000000000002</v>
      </c>
      <c r="LJ68" s="173">
        <f t="shared" si="208"/>
        <v>0.33650000000000002</v>
      </c>
      <c r="LK68" s="140">
        <f t="shared" si="208"/>
        <v>0.36030000000000001</v>
      </c>
      <c r="LL68" s="114">
        <f t="shared" si="208"/>
        <v>0.35550000000000004</v>
      </c>
      <c r="LM68" s="173">
        <f t="shared" si="208"/>
        <v>0.35509999999999997</v>
      </c>
      <c r="LN68" s="140">
        <f t="shared" si="208"/>
        <v>0.35589999999999999</v>
      </c>
      <c r="LO68" s="114">
        <f>SUM(LO52, -LO58)</f>
        <v>0.33189999999999997</v>
      </c>
      <c r="LP68" s="173">
        <f t="shared" ref="LP68:LU68" si="209">SUM(LP51, -LP57)</f>
        <v>0.34179999999999999</v>
      </c>
      <c r="LQ68" s="140">
        <f t="shared" si="209"/>
        <v>0.3226</v>
      </c>
      <c r="LR68" s="114">
        <f t="shared" si="209"/>
        <v>0.33609999999999995</v>
      </c>
      <c r="LS68" s="173">
        <f t="shared" si="209"/>
        <v>0.31469999999999998</v>
      </c>
      <c r="LT68" s="140">
        <f t="shared" si="209"/>
        <v>0.32330000000000003</v>
      </c>
      <c r="LU68" s="114">
        <f t="shared" si="209"/>
        <v>0.30080000000000001</v>
      </c>
      <c r="LV68" s="173">
        <f t="shared" ref="LV68" si="210">SUM(LV51, -LV57)</f>
        <v>0.31169999999999998</v>
      </c>
      <c r="LW68" s="140">
        <f t="shared" ref="LW68" si="211">SUM(LW51, -LW57)</f>
        <v>0.32779999999999998</v>
      </c>
      <c r="LX68" s="114">
        <f t="shared" ref="LX68" si="212">SUM(LX51, -LX57)</f>
        <v>0.30509999999999998</v>
      </c>
      <c r="LY68" s="173">
        <f t="shared" ref="LY68" si="213">SUM(LY51, -LY57)</f>
        <v>0.30059999999999998</v>
      </c>
      <c r="LZ68" s="140">
        <f t="shared" ref="LZ68" si="214">SUM(LZ51, -LZ57)</f>
        <v>0.29759999999999998</v>
      </c>
      <c r="MA68" s="114">
        <f t="shared" ref="MA68" si="215">SUM(MA51, -MA57)</f>
        <v>0.29120000000000001</v>
      </c>
      <c r="MB68" s="172">
        <f>SUM(MB52, -MB58)</f>
        <v>0.29420000000000002</v>
      </c>
      <c r="MC68" s="114">
        <f>SUM(MC51, -MC57)</f>
        <v>0.2969</v>
      </c>
      <c r="MD68" s="114">
        <f>SUM(MD51, -MD57)</f>
        <v>0.30479999999999996</v>
      </c>
      <c r="ME68" s="114">
        <f>SUM(ME51, -ME57)</f>
        <v>0.30830000000000002</v>
      </c>
      <c r="MF68" s="114">
        <f>SUM(MF51, -MF57)</f>
        <v>0.29910000000000003</v>
      </c>
      <c r="MG68" s="6">
        <f>SUM(MG53, -MG58)</f>
        <v>0</v>
      </c>
      <c r="MH68" s="6">
        <f>SUM(MH51, -MH57)</f>
        <v>0</v>
      </c>
      <c r="MI68" s="6">
        <f>SUM(MI51, -MI57,)</f>
        <v>0</v>
      </c>
      <c r="MJ68" s="6">
        <f>SUM(MJ53, -MJ58)</f>
        <v>0</v>
      </c>
      <c r="MK68" s="6">
        <f>SUM(MK51, -MK57)</f>
        <v>0</v>
      </c>
      <c r="MM68" s="6">
        <f>SUM(MM51, -MM57,)</f>
        <v>0</v>
      </c>
      <c r="MN68" s="6">
        <f>SUM(MN52, -MN58)</f>
        <v>0</v>
      </c>
      <c r="MO68" s="6">
        <f>SUM(MO51, -MO57)</f>
        <v>0</v>
      </c>
      <c r="MP68" s="6">
        <f>SUM(MP51, -MP57,)</f>
        <v>0</v>
      </c>
      <c r="MQ68" s="6">
        <f>SUM(MQ52, -MQ58)</f>
        <v>0</v>
      </c>
      <c r="MR68" s="6">
        <f>SUM(MR51, -MR57)</f>
        <v>0</v>
      </c>
      <c r="MS68" s="6">
        <f>SUM(MS51, -MS57,)</f>
        <v>0</v>
      </c>
      <c r="MT68" s="6">
        <f>SUM(MT52, -MT58)</f>
        <v>0</v>
      </c>
      <c r="MU68" s="6">
        <f>SUM(MU51, -MU57)</f>
        <v>0</v>
      </c>
      <c r="MV68" s="6">
        <f>SUM(MV51, -MV57,)</f>
        <v>0</v>
      </c>
      <c r="MW68" s="6">
        <f>SUM(MW52, -MW58)</f>
        <v>0</v>
      </c>
      <c r="MX68" s="6">
        <f>SUM(MX51, -MX57)</f>
        <v>0</v>
      </c>
      <c r="MY68" s="6">
        <f>SUM(MY51, -MY57,)</f>
        <v>0</v>
      </c>
      <c r="MZ68" s="6">
        <f>SUM(MZ52,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13" t="s">
        <v>38</v>
      </c>
      <c r="MD69" s="113" t="s">
        <v>38</v>
      </c>
      <c r="ME69" s="113" t="s">
        <v>38</v>
      </c>
      <c r="MF69" s="113" t="s">
        <v>38</v>
      </c>
      <c r="MG69" s="58"/>
      <c r="MH69" s="58"/>
      <c r="MI69" s="58"/>
      <c r="MJ69" s="58"/>
      <c r="MK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16">SUM(L51, -L56)</f>
        <v>0.16260000000000002</v>
      </c>
      <c r="M70" s="140">
        <f t="shared" si="216"/>
        <v>0.1641</v>
      </c>
      <c r="N70" s="114">
        <f t="shared" si="216"/>
        <v>0.16570000000000001</v>
      </c>
      <c r="O70" s="173">
        <f t="shared" si="216"/>
        <v>0.1774</v>
      </c>
      <c r="P70" s="140">
        <f t="shared" si="216"/>
        <v>0.20530000000000001</v>
      </c>
      <c r="Q70" s="114">
        <f t="shared" si="216"/>
        <v>0.19670000000000001</v>
      </c>
      <c r="R70" s="173">
        <f t="shared" si="216"/>
        <v>0.21190000000000001</v>
      </c>
      <c r="S70" s="217">
        <f t="shared" si="216"/>
        <v>0.23110000000000003</v>
      </c>
      <c r="T70" s="90">
        <f t="shared" si="216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17">SUM(AS53, -AS58)</f>
        <v>0.248</v>
      </c>
      <c r="AT70" s="217">
        <f t="shared" si="217"/>
        <v>0.23809999999999998</v>
      </c>
      <c r="AU70" s="15">
        <f t="shared" si="217"/>
        <v>0.25509999999999999</v>
      </c>
      <c r="AV70" s="144">
        <f t="shared" si="217"/>
        <v>0.249</v>
      </c>
      <c r="AW70" s="138">
        <f t="shared" si="217"/>
        <v>0.26829999999999998</v>
      </c>
      <c r="AX70" s="110">
        <f t="shared" si="217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18">SUM(BD51, -BD57)</f>
        <v>0.30359999999999998</v>
      </c>
      <c r="BE70" s="169">
        <f t="shared" si="218"/>
        <v>0.33729999999999999</v>
      </c>
      <c r="BF70" s="147">
        <f t="shared" si="218"/>
        <v>0.31259999999999999</v>
      </c>
      <c r="BG70" s="109">
        <f t="shared" si="218"/>
        <v>0.3034</v>
      </c>
      <c r="BH70" s="169">
        <f t="shared" si="218"/>
        <v>0.30179999999999996</v>
      </c>
      <c r="BI70" s="147">
        <f t="shared" si="218"/>
        <v>0.28360000000000002</v>
      </c>
      <c r="BJ70" s="114">
        <f>SUM(BJ52, -BJ58)</f>
        <v>0.31879999999999997</v>
      </c>
      <c r="BK70" s="170">
        <f t="shared" ref="BK70:BQ70" si="219">SUM(BK53, -BK58)</f>
        <v>0.26200000000000001</v>
      </c>
      <c r="BL70" s="138">
        <f t="shared" si="219"/>
        <v>0.3226</v>
      </c>
      <c r="BM70" s="110">
        <f t="shared" si="219"/>
        <v>0.32889999999999997</v>
      </c>
      <c r="BN70" s="170">
        <f t="shared" si="219"/>
        <v>0.3639</v>
      </c>
      <c r="BO70" s="110">
        <f t="shared" si="219"/>
        <v>0.37929999999999997</v>
      </c>
      <c r="BP70" s="114">
        <f t="shared" si="219"/>
        <v>0.37050000000000005</v>
      </c>
      <c r="BQ70" s="114">
        <f t="shared" si="219"/>
        <v>0.37329999999999997</v>
      </c>
      <c r="BS70" s="138">
        <f t="shared" ref="BS70:CC70" si="220">SUM(BS53, -BS58)</f>
        <v>0.37</v>
      </c>
      <c r="BT70" s="109">
        <f t="shared" si="220"/>
        <v>0.34289999999999998</v>
      </c>
      <c r="BU70" s="173">
        <f t="shared" si="220"/>
        <v>0.36609999999999998</v>
      </c>
      <c r="BV70" s="138">
        <f t="shared" si="220"/>
        <v>0.37419999999999998</v>
      </c>
      <c r="BW70" s="110">
        <f t="shared" si="220"/>
        <v>0.36470000000000002</v>
      </c>
      <c r="BX70" s="173">
        <f t="shared" si="220"/>
        <v>0.36280000000000001</v>
      </c>
      <c r="BY70" s="217">
        <f t="shared" si="220"/>
        <v>0.37780000000000002</v>
      </c>
      <c r="BZ70" s="88">
        <f t="shared" si="220"/>
        <v>0.38500000000000001</v>
      </c>
      <c r="CA70" s="139">
        <f t="shared" si="220"/>
        <v>0.36849999999999999</v>
      </c>
      <c r="CB70" s="147">
        <f t="shared" si="220"/>
        <v>0.3332</v>
      </c>
      <c r="CC70" s="109">
        <f t="shared" si="220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21">SUM(CV53, -CV58)</f>
        <v>0.31340000000000001</v>
      </c>
      <c r="CW70" s="140">
        <f t="shared" si="221"/>
        <v>0.30549999999999999</v>
      </c>
      <c r="CX70" s="110">
        <f t="shared" si="221"/>
        <v>0.3342</v>
      </c>
      <c r="CY70" s="170">
        <f>SUM(CY54, -CY58)</f>
        <v>0.35319999999999996</v>
      </c>
      <c r="CZ70" s="140">
        <f t="shared" si="221"/>
        <v>0.36080000000000001</v>
      </c>
      <c r="DA70" s="114">
        <f t="shared" si="221"/>
        <v>0.36449999999999999</v>
      </c>
      <c r="DB70" s="169">
        <f t="shared" si="221"/>
        <v>0.35870000000000002</v>
      </c>
      <c r="DC70" s="147">
        <f t="shared" si="221"/>
        <v>0.34139999999999998</v>
      </c>
      <c r="DD70" s="114">
        <f t="shared" ref="DD70:DN70" si="222">SUM(DD51, -DD57)</f>
        <v>0.34640000000000004</v>
      </c>
      <c r="DE70" s="169">
        <f t="shared" si="222"/>
        <v>0.38500000000000001</v>
      </c>
      <c r="DF70" s="147">
        <f t="shared" si="222"/>
        <v>0.40039999999999998</v>
      </c>
      <c r="DG70" s="114">
        <f t="shared" si="222"/>
        <v>0.38780000000000003</v>
      </c>
      <c r="DH70" s="173">
        <f t="shared" si="222"/>
        <v>0.3962</v>
      </c>
      <c r="DI70" s="147">
        <f t="shared" si="222"/>
        <v>0.38619999999999999</v>
      </c>
      <c r="DJ70" s="109">
        <f t="shared" si="222"/>
        <v>0.40500000000000003</v>
      </c>
      <c r="DK70" s="169">
        <f t="shared" si="222"/>
        <v>0.375</v>
      </c>
      <c r="DL70" s="109">
        <f t="shared" si="222"/>
        <v>0.38150000000000001</v>
      </c>
      <c r="DM70" s="114">
        <f t="shared" si="222"/>
        <v>0.378</v>
      </c>
      <c r="DN70" s="323">
        <f t="shared" si="222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23">SUM(DQ52, -DQ58)</f>
        <v>0.41539999999999999</v>
      </c>
      <c r="DR70" s="140">
        <f t="shared" si="223"/>
        <v>0.4042</v>
      </c>
      <c r="DS70" s="114">
        <f t="shared" si="223"/>
        <v>0.39899999999999997</v>
      </c>
      <c r="DT70" s="173">
        <f t="shared" si="223"/>
        <v>0.42180000000000001</v>
      </c>
      <c r="DU70" s="140">
        <f t="shared" si="223"/>
        <v>0.41859999999999997</v>
      </c>
      <c r="DV70" s="114">
        <f t="shared" si="223"/>
        <v>0.41359999999999997</v>
      </c>
      <c r="DW70" s="173">
        <f t="shared" si="223"/>
        <v>0.44290000000000002</v>
      </c>
      <c r="DX70" s="114">
        <f t="shared" si="223"/>
        <v>0.40010000000000001</v>
      </c>
      <c r="DY70" s="114">
        <f t="shared" si="223"/>
        <v>0.39729999999999999</v>
      </c>
      <c r="DZ70" s="114">
        <f t="shared" si="223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24">SUM(EK52, -EK58)</f>
        <v>0.49580000000000002</v>
      </c>
      <c r="EL70" s="114">
        <f t="shared" si="224"/>
        <v>0.49549999999999994</v>
      </c>
      <c r="EM70" s="173">
        <f t="shared" si="224"/>
        <v>0.40469999999999995</v>
      </c>
      <c r="EN70" s="140">
        <f t="shared" si="224"/>
        <v>0.41389999999999999</v>
      </c>
      <c r="EO70" s="114">
        <f t="shared" si="224"/>
        <v>0.39730000000000004</v>
      </c>
      <c r="EP70" s="173">
        <f t="shared" si="224"/>
        <v>0.39080000000000004</v>
      </c>
      <c r="EQ70" s="140">
        <f t="shared" si="224"/>
        <v>0.38290000000000002</v>
      </c>
      <c r="ER70" s="114">
        <f t="shared" si="224"/>
        <v>0.3775</v>
      </c>
      <c r="ES70" s="173">
        <f t="shared" si="224"/>
        <v>0.36970000000000003</v>
      </c>
      <c r="ET70" s="140">
        <f t="shared" si="224"/>
        <v>0.3548</v>
      </c>
      <c r="EU70" s="114">
        <f t="shared" si="224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25">SUM(FA52, -FA58)</f>
        <v>0.3599</v>
      </c>
      <c r="FB70" s="169">
        <f t="shared" si="225"/>
        <v>0.37009999999999998</v>
      </c>
      <c r="FC70" s="413">
        <f t="shared" si="225"/>
        <v>0.37670000000000003</v>
      </c>
      <c r="FD70" s="370">
        <f t="shared" si="225"/>
        <v>0.38179999999999997</v>
      </c>
      <c r="FE70" s="414">
        <f t="shared" si="225"/>
        <v>0.42479999999999996</v>
      </c>
      <c r="FF70" s="147">
        <f t="shared" si="225"/>
        <v>0.44109999999999999</v>
      </c>
      <c r="FG70" s="109">
        <f t="shared" si="225"/>
        <v>0.42649999999999999</v>
      </c>
      <c r="FH70" s="169">
        <f t="shared" si="225"/>
        <v>0.43640000000000001</v>
      </c>
      <c r="FI70" s="147">
        <f t="shared" si="225"/>
        <v>0.41039999999999999</v>
      </c>
      <c r="FJ70" s="109">
        <f t="shared" si="225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26">SUM(FR52, -FR58)</f>
        <v>0.43690000000000001</v>
      </c>
      <c r="FS70" s="201">
        <f t="shared" si="226"/>
        <v>0.43069999999999997</v>
      </c>
      <c r="FT70" s="181">
        <f t="shared" si="226"/>
        <v>0.40890000000000004</v>
      </c>
      <c r="FU70" s="160">
        <f t="shared" si="226"/>
        <v>0.40659999999999996</v>
      </c>
      <c r="FV70" s="201">
        <f t="shared" si="226"/>
        <v>0.40600000000000003</v>
      </c>
      <c r="FW70" s="181">
        <f t="shared" si="226"/>
        <v>0.40749999999999997</v>
      </c>
      <c r="FX70" s="160">
        <f t="shared" si="226"/>
        <v>0.4007</v>
      </c>
      <c r="FY70" s="201">
        <f t="shared" si="226"/>
        <v>0.41189999999999999</v>
      </c>
      <c r="FZ70" s="181">
        <f t="shared" si="226"/>
        <v>0.3896</v>
      </c>
      <c r="GA70" s="160">
        <f t="shared" si="226"/>
        <v>0.41599999999999998</v>
      </c>
      <c r="GB70" s="201">
        <f t="shared" si="226"/>
        <v>0.39639999999999997</v>
      </c>
      <c r="GC70" s="181">
        <f t="shared" si="226"/>
        <v>0.38980000000000004</v>
      </c>
      <c r="GD70" s="160">
        <f t="shared" si="226"/>
        <v>0.40670000000000001</v>
      </c>
      <c r="GE70" s="201">
        <f t="shared" si="226"/>
        <v>0.35319999999999996</v>
      </c>
      <c r="GF70" s="173">
        <f>SUM(GF51, -GF56)</f>
        <v>0.36709999999999998</v>
      </c>
      <c r="GG70" s="223">
        <f t="shared" ref="GG70:GL70" si="227">SUM(GG52, -GG58)</f>
        <v>0.36570000000000003</v>
      </c>
      <c r="GH70" s="88">
        <f t="shared" si="227"/>
        <v>0.35509999999999997</v>
      </c>
      <c r="GI70" s="139">
        <f t="shared" si="227"/>
        <v>0.37609999999999999</v>
      </c>
      <c r="GJ70" s="160">
        <f t="shared" si="227"/>
        <v>0.37809999999999999</v>
      </c>
      <c r="GK70" s="201">
        <f t="shared" si="227"/>
        <v>0.40390000000000004</v>
      </c>
      <c r="GL70" s="181">
        <f t="shared" si="227"/>
        <v>0.41930000000000001</v>
      </c>
      <c r="GM70" s="140">
        <f t="shared" ref="GM70:GU70" si="228">SUM(GM51, -GM56)</f>
        <v>0.38280000000000003</v>
      </c>
      <c r="GN70" s="114">
        <f t="shared" si="228"/>
        <v>0.39070000000000005</v>
      </c>
      <c r="GO70" s="173">
        <f t="shared" si="228"/>
        <v>0.4052</v>
      </c>
      <c r="GP70" s="140">
        <f t="shared" si="228"/>
        <v>0.3972</v>
      </c>
      <c r="GQ70" s="114">
        <f t="shared" si="228"/>
        <v>0.37430000000000002</v>
      </c>
      <c r="GR70" s="173">
        <f t="shared" si="228"/>
        <v>0.33329999999999999</v>
      </c>
      <c r="GS70" s="114">
        <f t="shared" si="228"/>
        <v>0.3493</v>
      </c>
      <c r="GT70" s="114">
        <f t="shared" si="228"/>
        <v>0.36109999999999998</v>
      </c>
      <c r="GU70" s="114">
        <f t="shared" si="228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29">SUM(HH51, -HH56)</f>
        <v>0.40460000000000002</v>
      </c>
      <c r="HI70" s="140">
        <f t="shared" si="229"/>
        <v>0.4133</v>
      </c>
      <c r="HJ70" s="114">
        <f t="shared" si="229"/>
        <v>0.39129999999999998</v>
      </c>
      <c r="HK70" s="173">
        <f t="shared" si="229"/>
        <v>0.39790000000000003</v>
      </c>
      <c r="HL70" s="140">
        <f t="shared" si="229"/>
        <v>0.41160000000000002</v>
      </c>
      <c r="HM70" s="114">
        <f t="shared" si="229"/>
        <v>0.38970000000000005</v>
      </c>
      <c r="HN70" s="170">
        <f t="shared" ref="HN70:IF70" si="230">SUM(HN52, -HN58)</f>
        <v>0.39360000000000001</v>
      </c>
      <c r="HO70" s="138">
        <f t="shared" si="230"/>
        <v>0.40949999999999998</v>
      </c>
      <c r="HP70" s="110">
        <f t="shared" si="230"/>
        <v>0.40129999999999999</v>
      </c>
      <c r="HQ70" s="170">
        <f t="shared" si="230"/>
        <v>0.38850000000000001</v>
      </c>
      <c r="HR70" s="138">
        <f t="shared" si="230"/>
        <v>0.3649</v>
      </c>
      <c r="HS70" s="110">
        <f t="shared" si="230"/>
        <v>0.37470000000000003</v>
      </c>
      <c r="HT70" s="170">
        <f t="shared" si="230"/>
        <v>0.39940000000000003</v>
      </c>
      <c r="HU70" s="138">
        <f t="shared" si="230"/>
        <v>0.41159999999999997</v>
      </c>
      <c r="HV70" s="110">
        <f t="shared" si="230"/>
        <v>0.41010000000000002</v>
      </c>
      <c r="HW70" s="170">
        <f t="shared" si="230"/>
        <v>0.37590000000000001</v>
      </c>
      <c r="HX70" s="138">
        <f t="shared" si="230"/>
        <v>0.40400000000000003</v>
      </c>
      <c r="HY70" s="110">
        <f t="shared" si="230"/>
        <v>0.40890000000000004</v>
      </c>
      <c r="HZ70" s="170">
        <f t="shared" si="230"/>
        <v>0.43740000000000001</v>
      </c>
      <c r="IA70" s="138">
        <f t="shared" si="230"/>
        <v>0.4224</v>
      </c>
      <c r="IB70" s="110">
        <f t="shared" si="230"/>
        <v>0.42180000000000001</v>
      </c>
      <c r="IC70" s="170">
        <f t="shared" si="230"/>
        <v>0.41139999999999999</v>
      </c>
      <c r="ID70" s="219">
        <f t="shared" si="230"/>
        <v>0.4304</v>
      </c>
      <c r="IE70" s="87">
        <f t="shared" si="230"/>
        <v>0.48949999999999999</v>
      </c>
      <c r="IF70" s="170">
        <f t="shared" si="230"/>
        <v>0.49319999999999997</v>
      </c>
      <c r="IG70" s="219">
        <f t="shared" ref="IG70:IM70" si="231">SUM(IG52, -IG58)</f>
        <v>0.4844</v>
      </c>
      <c r="IH70" s="87">
        <f t="shared" si="231"/>
        <v>0.49480000000000002</v>
      </c>
      <c r="II70" s="170">
        <f t="shared" si="231"/>
        <v>0.49759999999999999</v>
      </c>
      <c r="IJ70" s="219">
        <f t="shared" si="231"/>
        <v>0.45989999999999998</v>
      </c>
      <c r="IK70" s="87">
        <f t="shared" si="231"/>
        <v>0.47359999999999997</v>
      </c>
      <c r="IL70" s="144">
        <f t="shared" si="231"/>
        <v>0.49840000000000001</v>
      </c>
      <c r="IM70" s="138">
        <f t="shared" si="231"/>
        <v>0.51880000000000004</v>
      </c>
      <c r="IN70" s="110">
        <f t="shared" ref="IN70:IT70" si="232">SUM(IN52, -IN58)</f>
        <v>0.51729999999999998</v>
      </c>
      <c r="IO70" s="170">
        <f t="shared" si="232"/>
        <v>0.51480000000000004</v>
      </c>
      <c r="IP70" s="138">
        <f t="shared" si="232"/>
        <v>0.5151</v>
      </c>
      <c r="IQ70" s="110">
        <f t="shared" si="232"/>
        <v>0.49919999999999998</v>
      </c>
      <c r="IR70" s="170">
        <f t="shared" si="232"/>
        <v>0.52249999999999996</v>
      </c>
      <c r="IS70" s="219">
        <f t="shared" si="232"/>
        <v>0.51580000000000004</v>
      </c>
      <c r="IT70" s="87">
        <f t="shared" si="232"/>
        <v>0.51329999999999998</v>
      </c>
      <c r="IU70" s="144">
        <f t="shared" ref="IU70:JQ70" si="233">SUM(IU52, -IU58)</f>
        <v>0.51580000000000004</v>
      </c>
      <c r="IV70" s="138">
        <f t="shared" si="233"/>
        <v>0.50459999999999994</v>
      </c>
      <c r="IW70" s="110">
        <f t="shared" si="233"/>
        <v>0.504</v>
      </c>
      <c r="IX70" s="170">
        <f t="shared" si="233"/>
        <v>0.50950000000000006</v>
      </c>
      <c r="IY70" s="138">
        <f t="shared" si="233"/>
        <v>0.50080000000000002</v>
      </c>
      <c r="IZ70" s="110">
        <f t="shared" si="233"/>
        <v>0.52</v>
      </c>
      <c r="JA70" s="328">
        <f t="shared" si="233"/>
        <v>0.50860000000000005</v>
      </c>
      <c r="JB70" s="138">
        <f t="shared" si="233"/>
        <v>0.43440000000000001</v>
      </c>
      <c r="JC70" s="110">
        <f t="shared" si="233"/>
        <v>0.41539999999999999</v>
      </c>
      <c r="JD70" s="170">
        <f t="shared" si="233"/>
        <v>0.41000000000000003</v>
      </c>
      <c r="JE70" s="138">
        <f t="shared" si="233"/>
        <v>0.41549999999999998</v>
      </c>
      <c r="JF70" s="110">
        <f t="shared" si="233"/>
        <v>0.41</v>
      </c>
      <c r="JG70" s="170">
        <f t="shared" si="233"/>
        <v>0.41459999999999997</v>
      </c>
      <c r="JH70" s="138">
        <f t="shared" si="233"/>
        <v>0.43059999999999998</v>
      </c>
      <c r="JI70" s="110">
        <f t="shared" si="233"/>
        <v>0.45119999999999999</v>
      </c>
      <c r="JJ70" s="170">
        <f t="shared" si="233"/>
        <v>0.44180000000000003</v>
      </c>
      <c r="JK70" s="138">
        <f t="shared" si="233"/>
        <v>0.46450000000000002</v>
      </c>
      <c r="JL70" s="110">
        <f t="shared" si="233"/>
        <v>0.45979999999999999</v>
      </c>
      <c r="JM70" s="170">
        <f t="shared" si="233"/>
        <v>0.46240000000000003</v>
      </c>
      <c r="JN70" s="110">
        <f t="shared" si="233"/>
        <v>0.43540000000000001</v>
      </c>
      <c r="JO70" s="110">
        <f t="shared" si="233"/>
        <v>0.45609999999999995</v>
      </c>
      <c r="JP70" s="110">
        <f t="shared" si="233"/>
        <v>0.45169999999999999</v>
      </c>
      <c r="JQ70" s="6">
        <f t="shared" si="233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34">SUM(KC51, -KC56)</f>
        <v>0.45910000000000001</v>
      </c>
      <c r="KD70" s="140">
        <f t="shared" si="234"/>
        <v>0.45579999999999998</v>
      </c>
      <c r="KE70" s="114">
        <f t="shared" si="234"/>
        <v>0.4541</v>
      </c>
      <c r="KF70" s="173">
        <f t="shared" si="234"/>
        <v>0.46260000000000001</v>
      </c>
      <c r="KG70" s="140">
        <f t="shared" si="234"/>
        <v>0.4723</v>
      </c>
      <c r="KH70" s="114">
        <f t="shared" si="234"/>
        <v>0.46060000000000001</v>
      </c>
      <c r="KI70" s="173">
        <f t="shared" si="234"/>
        <v>0.45899999999999996</v>
      </c>
      <c r="KJ70" s="140">
        <f t="shared" si="234"/>
        <v>0.46399999999999997</v>
      </c>
      <c r="KK70" s="114">
        <f t="shared" si="234"/>
        <v>0.43929999999999997</v>
      </c>
      <c r="KL70" s="173">
        <f t="shared" si="234"/>
        <v>0.45019999999999999</v>
      </c>
      <c r="KM70" s="140">
        <f t="shared" si="234"/>
        <v>0.45829999999999999</v>
      </c>
      <c r="KN70" s="114">
        <f t="shared" si="234"/>
        <v>0.44110000000000005</v>
      </c>
      <c r="KO70" s="173">
        <f t="shared" si="234"/>
        <v>0.43630000000000002</v>
      </c>
      <c r="KP70" s="140">
        <f t="shared" si="234"/>
        <v>0.43130000000000002</v>
      </c>
      <c r="KQ70" s="114">
        <f t="shared" si="234"/>
        <v>0.432</v>
      </c>
      <c r="KR70" s="173">
        <f t="shared" si="234"/>
        <v>0.42429999999999995</v>
      </c>
      <c r="KS70" s="140">
        <f>SUM(KS51, -KS56)</f>
        <v>0.45760000000000001</v>
      </c>
      <c r="KT70" s="109">
        <f t="shared" ref="KT70:LE70" si="235">SUM(KT51, -KT56)</f>
        <v>0.45100000000000001</v>
      </c>
      <c r="KU70" s="169">
        <f t="shared" si="235"/>
        <v>0.39100000000000001</v>
      </c>
      <c r="KV70" s="147">
        <f t="shared" si="235"/>
        <v>0.4113</v>
      </c>
      <c r="KW70" s="109">
        <f t="shared" si="235"/>
        <v>0.41799999999999998</v>
      </c>
      <c r="KX70" s="169">
        <f t="shared" si="235"/>
        <v>0.3836</v>
      </c>
      <c r="KY70" s="147">
        <f t="shared" si="235"/>
        <v>0.39250000000000002</v>
      </c>
      <c r="KZ70" s="109">
        <f t="shared" si="235"/>
        <v>0.35639999999999994</v>
      </c>
      <c r="LA70" s="169">
        <f t="shared" si="235"/>
        <v>0.34320000000000001</v>
      </c>
      <c r="LB70" s="147">
        <f t="shared" si="235"/>
        <v>0.33340000000000003</v>
      </c>
      <c r="LC70" s="109">
        <f t="shared" si="235"/>
        <v>0.32689999999999997</v>
      </c>
      <c r="LD70" s="169">
        <f t="shared" si="235"/>
        <v>0.33019999999999999</v>
      </c>
      <c r="LE70" s="147">
        <f t="shared" si="235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36">SUM(LI52, -LI58)</f>
        <v>0.308</v>
      </c>
      <c r="LJ70" s="173">
        <f t="shared" si="236"/>
        <v>0.31180000000000002</v>
      </c>
      <c r="LK70" s="140">
        <f t="shared" si="236"/>
        <v>0.33760000000000001</v>
      </c>
      <c r="LL70" s="114">
        <f t="shared" si="236"/>
        <v>0.33760000000000001</v>
      </c>
      <c r="LM70" s="173">
        <f t="shared" si="236"/>
        <v>0.34620000000000001</v>
      </c>
      <c r="LN70" s="140">
        <f t="shared" si="236"/>
        <v>0.34870000000000001</v>
      </c>
      <c r="LO70" s="114">
        <f>SUM(LO51, -LO57)</f>
        <v>0.3271</v>
      </c>
      <c r="LP70" s="173">
        <f t="shared" ref="LP70:LU70" si="237">SUM(LP52, -LP58)</f>
        <v>0.32090000000000002</v>
      </c>
      <c r="LQ70" s="142">
        <f t="shared" si="237"/>
        <v>0.30320000000000003</v>
      </c>
      <c r="LR70" s="112">
        <f t="shared" si="237"/>
        <v>0.29910000000000003</v>
      </c>
      <c r="LS70" s="172">
        <f t="shared" si="237"/>
        <v>0.26040000000000002</v>
      </c>
      <c r="LT70" s="142">
        <f t="shared" si="237"/>
        <v>0.25590000000000002</v>
      </c>
      <c r="LU70" s="112">
        <f t="shared" si="237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12">
        <f>SUM(MC52, -MC58)</f>
        <v>0.28190000000000004</v>
      </c>
      <c r="MD70" s="112">
        <f>SUM(MD52, -MD58)</f>
        <v>0.27949999999999997</v>
      </c>
      <c r="ME70" s="112">
        <f>SUM(ME52, -ME58)</f>
        <v>0.2979</v>
      </c>
      <c r="MF70" s="112">
        <f>SUM(MF52, -MF58)</f>
        <v>0.29899999999999999</v>
      </c>
      <c r="MG70" s="6">
        <f>SUM(MG51, -MG57)</f>
        <v>0</v>
      </c>
      <c r="MH70" s="6">
        <f>SUM(MH53, -MH58)</f>
        <v>0</v>
      </c>
      <c r="MI70" s="6">
        <f>SUM(MI53, -MI58)</f>
        <v>0</v>
      </c>
      <c r="MJ70" s="6">
        <f>SUM(MJ51, -MJ57)</f>
        <v>0</v>
      </c>
      <c r="MK70" s="6">
        <f>SUM(MK53, -MK58)</f>
        <v>0</v>
      </c>
      <c r="MM70" s="6">
        <f>SUM(MM52, -MM58)</f>
        <v>0</v>
      </c>
      <c r="MN70" s="6">
        <f>SUM(MN51, -MN57)</f>
        <v>0</v>
      </c>
      <c r="MO70" s="6">
        <f>SUM(MO52, -MO58)</f>
        <v>0</v>
      </c>
      <c r="MP70" s="6">
        <f>SUM(MP52, -MP58)</f>
        <v>0</v>
      </c>
      <c r="MQ70" s="6">
        <f>SUM(MQ51, -MQ57)</f>
        <v>0</v>
      </c>
      <c r="MR70" s="6">
        <f>SUM(MR52, -MR58)</f>
        <v>0</v>
      </c>
      <c r="MS70" s="6">
        <f>SUM(MS52, -MS58)</f>
        <v>0</v>
      </c>
      <c r="MT70" s="6">
        <f>SUM(MT51, -MT57)</f>
        <v>0</v>
      </c>
      <c r="MU70" s="6">
        <f>SUM(MU52, -MU58)</f>
        <v>0</v>
      </c>
      <c r="MV70" s="6">
        <f>SUM(MV52, -MV58)</f>
        <v>0</v>
      </c>
      <c r="MW70" s="6">
        <f>SUM(MW51, -MW57)</f>
        <v>0</v>
      </c>
      <c r="MX70" s="6">
        <f>SUM(MX52, -MX58)</f>
        <v>0</v>
      </c>
      <c r="MY70" s="6">
        <f>SUM(MY52, -MY58)</f>
        <v>0</v>
      </c>
      <c r="MZ70" s="6">
        <f>SUM(MZ51, -MZ57)</f>
        <v>0</v>
      </c>
      <c r="NA70" s="6">
        <f>SUM(NA52,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11" t="s">
        <v>60</v>
      </c>
      <c r="MD71" s="111" t="s">
        <v>60</v>
      </c>
      <c r="ME71" s="111" t="s">
        <v>60</v>
      </c>
      <c r="MF71" s="111" t="s">
        <v>60</v>
      </c>
      <c r="MG71" s="58"/>
      <c r="MH71" s="58"/>
      <c r="MI71" s="58"/>
      <c r="MJ71" s="58"/>
      <c r="MK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38">SUM(L51, -L55)</f>
        <v>0.15260000000000001</v>
      </c>
      <c r="M72" s="142">
        <f t="shared" si="238"/>
        <v>0.15459999999999999</v>
      </c>
      <c r="N72" s="112">
        <f t="shared" si="238"/>
        <v>0.15390000000000001</v>
      </c>
      <c r="O72" s="172">
        <f t="shared" si="238"/>
        <v>0.1736</v>
      </c>
      <c r="P72" s="142">
        <f t="shared" si="238"/>
        <v>0.18690000000000001</v>
      </c>
      <c r="Q72" s="112">
        <f t="shared" si="238"/>
        <v>0.19530000000000003</v>
      </c>
      <c r="R72" s="173">
        <f t="shared" si="238"/>
        <v>0.20900000000000002</v>
      </c>
      <c r="S72" s="217">
        <f t="shared" si="238"/>
        <v>0.21690000000000001</v>
      </c>
      <c r="T72" s="15">
        <f t="shared" si="238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39">SUM(AZ51, -AZ56)</f>
        <v>0.24559999999999998</v>
      </c>
      <c r="BA72" s="114">
        <f t="shared" si="239"/>
        <v>0.24430000000000002</v>
      </c>
      <c r="BB72" s="169">
        <f t="shared" si="239"/>
        <v>0.26329999999999998</v>
      </c>
      <c r="BC72" s="147">
        <f t="shared" si="239"/>
        <v>0.30299999999999999</v>
      </c>
      <c r="BD72" s="114">
        <f t="shared" si="239"/>
        <v>0.29220000000000002</v>
      </c>
      <c r="BE72" s="173">
        <f t="shared" si="239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40">SUM(CP53, -CP58)</f>
        <v>0.31230000000000002</v>
      </c>
      <c r="CQ72" s="147">
        <f t="shared" si="240"/>
        <v>0.36319999999999997</v>
      </c>
      <c r="CR72" s="109">
        <f t="shared" si="240"/>
        <v>0.33150000000000002</v>
      </c>
      <c r="CS72" s="169">
        <f t="shared" si="240"/>
        <v>0.33660000000000001</v>
      </c>
      <c r="CT72" s="140">
        <f t="shared" si="240"/>
        <v>0.36480000000000001</v>
      </c>
      <c r="CU72" s="110">
        <f t="shared" si="240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41">SUM(DF52, -DF57)</f>
        <v>0.3911</v>
      </c>
      <c r="DG72" s="109">
        <f t="shared" si="241"/>
        <v>0.38300000000000001</v>
      </c>
      <c r="DH72" s="169">
        <f t="shared" si="241"/>
        <v>0.39580000000000004</v>
      </c>
      <c r="DI72" s="140">
        <f t="shared" si="241"/>
        <v>0.3836</v>
      </c>
      <c r="DJ72" s="114">
        <f t="shared" si="241"/>
        <v>0.39</v>
      </c>
      <c r="DK72" s="173">
        <f t="shared" si="241"/>
        <v>0.35570000000000002</v>
      </c>
      <c r="DL72" s="114">
        <f t="shared" si="241"/>
        <v>0.3659</v>
      </c>
      <c r="DM72" s="109">
        <f t="shared" si="241"/>
        <v>0.36159999999999998</v>
      </c>
      <c r="DN72" s="325">
        <f t="shared" si="241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42">SUM(EC57, -EC68)</f>
        <v>0</v>
      </c>
      <c r="ED72" s="6">
        <f t="shared" si="242"/>
        <v>0</v>
      </c>
      <c r="EE72" s="6">
        <f t="shared" si="242"/>
        <v>0</v>
      </c>
      <c r="EF72" s="6">
        <f t="shared" si="242"/>
        <v>0</v>
      </c>
      <c r="EG72" s="6">
        <f t="shared" si="242"/>
        <v>0</v>
      </c>
      <c r="EH72" s="6">
        <f t="shared" si="242"/>
        <v>0</v>
      </c>
      <c r="EI72" s="6">
        <f t="shared" si="242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43">SUM(FS51, -FS56)</f>
        <v>0.39199999999999996</v>
      </c>
      <c r="FT72" s="173">
        <f t="shared" si="243"/>
        <v>0.37969999999999998</v>
      </c>
      <c r="FU72" s="140">
        <f t="shared" si="243"/>
        <v>0.39229999999999998</v>
      </c>
      <c r="FV72" s="114">
        <f t="shared" si="243"/>
        <v>0.39410000000000001</v>
      </c>
      <c r="FW72" s="173">
        <f t="shared" si="243"/>
        <v>0.38779999999999998</v>
      </c>
      <c r="FX72" s="140">
        <f t="shared" si="243"/>
        <v>0.38300000000000001</v>
      </c>
      <c r="FY72" s="114">
        <f t="shared" si="243"/>
        <v>0.35949999999999999</v>
      </c>
      <c r="FZ72" s="173">
        <f t="shared" si="243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44">SUM(GM51, -GM55)</f>
        <v>0.35200000000000004</v>
      </c>
      <c r="GN72" s="114">
        <f t="shared" si="244"/>
        <v>0.37280000000000002</v>
      </c>
      <c r="GO72" s="173">
        <f t="shared" si="244"/>
        <v>0.3624</v>
      </c>
      <c r="GP72" s="140">
        <f t="shared" si="244"/>
        <v>0.3669</v>
      </c>
      <c r="GQ72" s="114">
        <f t="shared" si="244"/>
        <v>0.32110000000000005</v>
      </c>
      <c r="GR72" s="173">
        <f t="shared" si="244"/>
        <v>0.27829999999999999</v>
      </c>
      <c r="GS72" s="114">
        <f t="shared" si="244"/>
        <v>0.30430000000000001</v>
      </c>
      <c r="GT72" s="114">
        <f t="shared" si="244"/>
        <v>0.31669999999999998</v>
      </c>
      <c r="GU72" s="201">
        <f>SUM(GU52, -GU58)</f>
        <v>0.31779999999999997</v>
      </c>
      <c r="GV72" s="6">
        <f t="shared" ref="GV72:HA72" si="245">SUM(GV57, -GV68)</f>
        <v>0</v>
      </c>
      <c r="GW72" s="6">
        <f t="shared" si="245"/>
        <v>0</v>
      </c>
      <c r="GX72" s="6">
        <f t="shared" si="245"/>
        <v>0</v>
      </c>
      <c r="GY72" s="6">
        <f t="shared" si="245"/>
        <v>0</v>
      </c>
      <c r="GZ72" s="6">
        <f t="shared" si="245"/>
        <v>0</v>
      </c>
      <c r="HA72" s="6">
        <f t="shared" si="245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46">SUM(HH52, -HH58)</f>
        <v>0.34210000000000002</v>
      </c>
      <c r="HI72" s="138">
        <f t="shared" si="246"/>
        <v>0.38739999999999997</v>
      </c>
      <c r="HJ72" s="110">
        <f t="shared" si="246"/>
        <v>0.3891</v>
      </c>
      <c r="HK72" s="170">
        <f t="shared" si="246"/>
        <v>0.37960000000000005</v>
      </c>
      <c r="HL72" s="138">
        <f t="shared" si="246"/>
        <v>0.3765</v>
      </c>
      <c r="HM72" s="110">
        <f t="shared" si="246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47">SUM(HU52, -HU57)</f>
        <v>0.37239999999999995</v>
      </c>
      <c r="HV72" s="110">
        <f t="shared" si="247"/>
        <v>0.37959999999999999</v>
      </c>
      <c r="HW72" s="170">
        <f t="shared" si="247"/>
        <v>0.36199999999999999</v>
      </c>
      <c r="HX72" s="138">
        <f t="shared" si="247"/>
        <v>0.3911</v>
      </c>
      <c r="HY72" s="110">
        <f t="shared" si="247"/>
        <v>0.3947</v>
      </c>
      <c r="HZ72" s="170">
        <f t="shared" si="247"/>
        <v>0.41570000000000001</v>
      </c>
      <c r="IA72" s="138">
        <f t="shared" si="247"/>
        <v>0.41410000000000002</v>
      </c>
      <c r="IB72" s="110">
        <f t="shared" si="247"/>
        <v>0.41189999999999999</v>
      </c>
      <c r="IC72" s="170">
        <f t="shared" si="247"/>
        <v>0.39139999999999997</v>
      </c>
      <c r="ID72" s="219">
        <f t="shared" si="247"/>
        <v>0.39150000000000001</v>
      </c>
      <c r="IE72" s="87">
        <f t="shared" si="247"/>
        <v>0.42410000000000003</v>
      </c>
      <c r="IF72" s="170">
        <f t="shared" si="247"/>
        <v>0.44179999999999997</v>
      </c>
      <c r="IG72" s="219">
        <f t="shared" ref="IG72:IM72" si="248">SUM(IG52, -IG57)</f>
        <v>0.42899999999999999</v>
      </c>
      <c r="IH72" s="87">
        <f t="shared" si="248"/>
        <v>0.4486</v>
      </c>
      <c r="II72" s="170">
        <f t="shared" si="248"/>
        <v>0.45619999999999999</v>
      </c>
      <c r="IJ72" s="219">
        <f t="shared" si="248"/>
        <v>0.42609999999999998</v>
      </c>
      <c r="IK72" s="87">
        <f t="shared" si="248"/>
        <v>0.45379999999999998</v>
      </c>
      <c r="IL72" s="144">
        <f t="shared" si="248"/>
        <v>0.48699999999999999</v>
      </c>
      <c r="IM72" s="138">
        <f t="shared" si="248"/>
        <v>0.50860000000000005</v>
      </c>
      <c r="IN72" s="110">
        <f t="shared" ref="IN72:IT72" si="249">SUM(IN52, -IN57)</f>
        <v>0.51679999999999993</v>
      </c>
      <c r="IO72" s="170">
        <f t="shared" si="249"/>
        <v>0.50619999999999998</v>
      </c>
      <c r="IP72" s="138">
        <f t="shared" si="249"/>
        <v>0.50560000000000005</v>
      </c>
      <c r="IQ72" s="110">
        <f t="shared" si="249"/>
        <v>0.47260000000000002</v>
      </c>
      <c r="IR72" s="170">
        <f t="shared" si="249"/>
        <v>0.46860000000000002</v>
      </c>
      <c r="IS72" s="219">
        <f t="shared" si="249"/>
        <v>0.46929999999999999</v>
      </c>
      <c r="IT72" s="87">
        <f t="shared" si="249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50">SUM(IZ53, -IZ58)</f>
        <v>0.45499999999999996</v>
      </c>
      <c r="JA72" s="323">
        <f t="shared" si="250"/>
        <v>0.42220000000000002</v>
      </c>
      <c r="JB72" s="140">
        <f t="shared" si="250"/>
        <v>0.40390000000000004</v>
      </c>
      <c r="JC72" s="114">
        <f t="shared" si="250"/>
        <v>0.39090000000000003</v>
      </c>
      <c r="JD72" s="173">
        <f t="shared" si="250"/>
        <v>0.38419999999999999</v>
      </c>
      <c r="JE72" s="140">
        <f t="shared" si="250"/>
        <v>0.39049999999999996</v>
      </c>
      <c r="JF72" s="112">
        <f t="shared" si="250"/>
        <v>0.40110000000000001</v>
      </c>
      <c r="JG72" s="173">
        <f t="shared" ref="JG72:JP72" si="251">SUM(JG53, -JG58)</f>
        <v>0.38769999999999999</v>
      </c>
      <c r="JH72" s="140">
        <f t="shared" si="251"/>
        <v>0.3891</v>
      </c>
      <c r="JI72" s="114">
        <f t="shared" si="251"/>
        <v>0.39960000000000001</v>
      </c>
      <c r="JJ72" s="173">
        <f t="shared" si="251"/>
        <v>0.39460000000000001</v>
      </c>
      <c r="JK72" s="140">
        <f t="shared" si="251"/>
        <v>0.39400000000000002</v>
      </c>
      <c r="JL72" s="114">
        <f t="shared" si="251"/>
        <v>0.39080000000000004</v>
      </c>
      <c r="JM72" s="173">
        <f t="shared" si="251"/>
        <v>0.39419999999999999</v>
      </c>
      <c r="JN72" s="114">
        <f t="shared" si="251"/>
        <v>0.37839999999999996</v>
      </c>
      <c r="JO72" s="114">
        <f t="shared" si="251"/>
        <v>0.39810000000000001</v>
      </c>
      <c r="JP72" s="114">
        <f t="shared" si="251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52">SUM(KE52, -KE58)</f>
        <v>0.38330000000000003</v>
      </c>
      <c r="KF72" s="170">
        <f t="shared" si="252"/>
        <v>0.38450000000000001</v>
      </c>
      <c r="KG72" s="138">
        <f t="shared" si="252"/>
        <v>0.42279999999999995</v>
      </c>
      <c r="KH72" s="110">
        <f t="shared" si="252"/>
        <v>0.43469999999999998</v>
      </c>
      <c r="KI72" s="170">
        <f t="shared" si="252"/>
        <v>0.41770000000000002</v>
      </c>
      <c r="KJ72" s="138">
        <f t="shared" si="252"/>
        <v>0.42559999999999998</v>
      </c>
      <c r="KK72" s="110">
        <f t="shared" si="252"/>
        <v>0.39169999999999999</v>
      </c>
      <c r="KL72" s="170">
        <f t="shared" si="252"/>
        <v>0.40139999999999998</v>
      </c>
      <c r="KM72" s="138">
        <f t="shared" si="252"/>
        <v>0.38219999999999998</v>
      </c>
      <c r="KN72" s="112">
        <f t="shared" si="252"/>
        <v>0.37490000000000001</v>
      </c>
      <c r="KO72" s="170">
        <f t="shared" si="252"/>
        <v>0.35950000000000004</v>
      </c>
      <c r="KP72" s="138">
        <f t="shared" si="252"/>
        <v>0.3659</v>
      </c>
      <c r="KQ72" s="110">
        <f t="shared" si="252"/>
        <v>0.35589999999999999</v>
      </c>
      <c r="KR72" s="173">
        <f t="shared" si="252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53">SUM(KV52, -KV58)</f>
        <v>0.27679999999999999</v>
      </c>
      <c r="KW72" s="114">
        <f t="shared" si="253"/>
        <v>0.28820000000000001</v>
      </c>
      <c r="KX72" s="173">
        <f t="shared" si="253"/>
        <v>0.2969</v>
      </c>
      <c r="KY72" s="142">
        <f t="shared" si="253"/>
        <v>0.2974</v>
      </c>
      <c r="KZ72" s="112">
        <f t="shared" si="253"/>
        <v>0.29359999999999997</v>
      </c>
      <c r="LA72" s="173">
        <f t="shared" si="253"/>
        <v>0.31</v>
      </c>
      <c r="LB72" s="140">
        <f t="shared" si="253"/>
        <v>0.30310000000000004</v>
      </c>
      <c r="LC72" s="114">
        <f t="shared" si="253"/>
        <v>0.32579999999999998</v>
      </c>
      <c r="LD72" s="172">
        <f t="shared" si="253"/>
        <v>0.30779999999999996</v>
      </c>
      <c r="LE72" s="142">
        <f t="shared" si="253"/>
        <v>0.3024</v>
      </c>
      <c r="LF72" s="114">
        <f t="shared" ref="LF72:LN72" si="254">SUM(LF53, -LF58)</f>
        <v>0.29460000000000003</v>
      </c>
      <c r="LG72" s="173">
        <f t="shared" si="254"/>
        <v>0.30870000000000003</v>
      </c>
      <c r="LH72" s="142">
        <f t="shared" si="254"/>
        <v>0.32579999999999998</v>
      </c>
      <c r="LI72" s="112">
        <f t="shared" si="254"/>
        <v>0.30590000000000001</v>
      </c>
      <c r="LJ72" s="172">
        <f t="shared" si="254"/>
        <v>0.30049999999999999</v>
      </c>
      <c r="LK72" s="142">
        <f t="shared" si="254"/>
        <v>0.3256</v>
      </c>
      <c r="LL72" s="112">
        <f t="shared" si="254"/>
        <v>0.31680000000000003</v>
      </c>
      <c r="LM72" s="172">
        <f t="shared" si="254"/>
        <v>0.32020000000000004</v>
      </c>
      <c r="LN72" s="142">
        <f t="shared" si="254"/>
        <v>0.32379999999999998</v>
      </c>
      <c r="LO72" s="110">
        <f>SUM(LO52, -LO57)</f>
        <v>0.29880000000000001</v>
      </c>
      <c r="LP72" s="172">
        <f t="shared" ref="LP72:LU72" si="255">SUM(LP53, -LP58)</f>
        <v>0.3095</v>
      </c>
      <c r="LQ72" s="140">
        <f t="shared" si="255"/>
        <v>0.30080000000000001</v>
      </c>
      <c r="LR72" s="114">
        <f t="shared" si="255"/>
        <v>0.29089999999999999</v>
      </c>
      <c r="LS72" s="173">
        <f t="shared" si="255"/>
        <v>0.24910000000000002</v>
      </c>
      <c r="LT72" s="140">
        <f t="shared" si="255"/>
        <v>0.25429999999999997</v>
      </c>
      <c r="LU72" s="114">
        <f t="shared" si="255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>SUM(LX53, -LX58)</f>
        <v>0.27290000000000003</v>
      </c>
      <c r="LY72" s="172">
        <f>SUM(LY53, -LY58)</f>
        <v>0.26400000000000001</v>
      </c>
      <c r="LZ72" s="142">
        <f>SUM(LZ53, -LZ58)</f>
        <v>0.2666</v>
      </c>
      <c r="MA72" s="114">
        <f>SUM(MA53, -MA58)</f>
        <v>0.26569999999999999</v>
      </c>
      <c r="MB72" s="173">
        <f>SUM(MB53, -MB58)</f>
        <v>0.2712</v>
      </c>
      <c r="MC72" s="114">
        <f>SUM(MC53, -MC58)</f>
        <v>0.25570000000000004</v>
      </c>
      <c r="MD72" s="114">
        <f>SUM(MD53, -MD58)</f>
        <v>0.2505</v>
      </c>
      <c r="ME72" s="114">
        <f>SUM(ME53, -ME58)</f>
        <v>0.26169999999999999</v>
      </c>
      <c r="MF72" s="114">
        <f>SUM(MF53, -MF58)</f>
        <v>0.27160000000000001</v>
      </c>
      <c r="MG72" s="6">
        <f t="shared" ref="MF72:MK72" si="256">SUM(MG57, -MG68)</f>
        <v>0</v>
      </c>
      <c r="MH72" s="6">
        <f t="shared" si="256"/>
        <v>0</v>
      </c>
      <c r="MI72" s="6">
        <f t="shared" si="256"/>
        <v>0</v>
      </c>
      <c r="MJ72" s="6">
        <f t="shared" si="256"/>
        <v>0</v>
      </c>
      <c r="MK72" s="6">
        <f t="shared" si="256"/>
        <v>0</v>
      </c>
      <c r="MM72" s="6">
        <f t="shared" ref="MM72:OX72" si="257">SUM(MM57, -MM68)</f>
        <v>0</v>
      </c>
      <c r="MN72" s="6">
        <f t="shared" si="257"/>
        <v>0</v>
      </c>
      <c r="MO72" s="6">
        <f t="shared" si="257"/>
        <v>0</v>
      </c>
      <c r="MP72" s="6">
        <f t="shared" si="257"/>
        <v>0</v>
      </c>
      <c r="MQ72" s="6">
        <f t="shared" si="257"/>
        <v>0</v>
      </c>
      <c r="MR72" s="6">
        <f t="shared" si="257"/>
        <v>0</v>
      </c>
      <c r="MS72" s="6">
        <f t="shared" si="257"/>
        <v>0</v>
      </c>
      <c r="MT72" s="6">
        <f t="shared" si="257"/>
        <v>0</v>
      </c>
      <c r="MU72" s="6">
        <f t="shared" si="257"/>
        <v>0</v>
      </c>
      <c r="MV72" s="6">
        <f t="shared" si="257"/>
        <v>0</v>
      </c>
      <c r="MW72" s="6">
        <f t="shared" si="257"/>
        <v>0</v>
      </c>
      <c r="MX72" s="6">
        <f t="shared" si="257"/>
        <v>0</v>
      </c>
      <c r="MY72" s="6">
        <f t="shared" si="257"/>
        <v>0</v>
      </c>
      <c r="MZ72" s="6">
        <f t="shared" si="257"/>
        <v>0</v>
      </c>
      <c r="NA72" s="6">
        <f t="shared" si="257"/>
        <v>0</v>
      </c>
      <c r="NB72" s="6">
        <f t="shared" si="257"/>
        <v>0</v>
      </c>
      <c r="NC72" s="6">
        <f t="shared" si="257"/>
        <v>0</v>
      </c>
      <c r="ND72" s="6">
        <f t="shared" si="257"/>
        <v>0</v>
      </c>
      <c r="NE72" s="6">
        <f t="shared" si="257"/>
        <v>0</v>
      </c>
      <c r="NF72" s="6">
        <f t="shared" si="257"/>
        <v>0</v>
      </c>
      <c r="NG72" s="6">
        <f t="shared" si="257"/>
        <v>0</v>
      </c>
      <c r="NH72" s="6">
        <f t="shared" si="257"/>
        <v>0</v>
      </c>
      <c r="NI72" s="6">
        <f t="shared" si="257"/>
        <v>0</v>
      </c>
      <c r="NJ72" s="6">
        <f t="shared" si="257"/>
        <v>0</v>
      </c>
      <c r="NK72" s="6">
        <f t="shared" si="257"/>
        <v>0</v>
      </c>
      <c r="NL72" s="6">
        <f t="shared" si="257"/>
        <v>0</v>
      </c>
      <c r="NM72" s="6">
        <f t="shared" si="257"/>
        <v>0</v>
      </c>
      <c r="NN72" s="6">
        <f t="shared" si="257"/>
        <v>0</v>
      </c>
      <c r="NO72" s="6">
        <f t="shared" si="257"/>
        <v>0</v>
      </c>
      <c r="NP72" s="6">
        <f t="shared" si="257"/>
        <v>0</v>
      </c>
      <c r="NQ72" s="6">
        <f t="shared" si="257"/>
        <v>0</v>
      </c>
      <c r="NR72" s="6">
        <f t="shared" si="257"/>
        <v>0</v>
      </c>
      <c r="NS72" s="6">
        <f t="shared" si="257"/>
        <v>0</v>
      </c>
      <c r="NT72" s="6">
        <f t="shared" si="257"/>
        <v>0</v>
      </c>
      <c r="NU72" s="6">
        <f t="shared" si="257"/>
        <v>0</v>
      </c>
      <c r="NV72" s="6">
        <f t="shared" si="257"/>
        <v>0</v>
      </c>
      <c r="NW72" s="6">
        <f t="shared" si="257"/>
        <v>0</v>
      </c>
      <c r="NX72" s="6">
        <f t="shared" si="257"/>
        <v>0</v>
      </c>
      <c r="NY72" s="6">
        <f t="shared" si="257"/>
        <v>0</v>
      </c>
      <c r="NZ72" s="6">
        <f t="shared" si="257"/>
        <v>0</v>
      </c>
      <c r="OA72" s="6">
        <f t="shared" si="257"/>
        <v>0</v>
      </c>
      <c r="OB72" s="6">
        <f t="shared" si="257"/>
        <v>0</v>
      </c>
      <c r="OC72" s="6">
        <f t="shared" si="257"/>
        <v>0</v>
      </c>
      <c r="OD72" s="6">
        <f t="shared" si="257"/>
        <v>0</v>
      </c>
      <c r="OE72" s="6">
        <f t="shared" si="257"/>
        <v>0</v>
      </c>
      <c r="OF72" s="6">
        <f t="shared" si="257"/>
        <v>0</v>
      </c>
      <c r="OG72" s="6">
        <f t="shared" si="257"/>
        <v>0</v>
      </c>
      <c r="OH72" s="6">
        <f t="shared" si="257"/>
        <v>0</v>
      </c>
      <c r="OI72" s="6">
        <f t="shared" si="257"/>
        <v>0</v>
      </c>
      <c r="OJ72" s="6">
        <f t="shared" si="257"/>
        <v>0</v>
      </c>
      <c r="OK72" s="6">
        <f t="shared" si="257"/>
        <v>0</v>
      </c>
      <c r="OL72" s="6">
        <f t="shared" si="257"/>
        <v>0</v>
      </c>
      <c r="OM72" s="6">
        <f t="shared" si="257"/>
        <v>0</v>
      </c>
      <c r="ON72" s="6">
        <f t="shared" si="257"/>
        <v>0</v>
      </c>
      <c r="OO72" s="6">
        <f t="shared" si="257"/>
        <v>0</v>
      </c>
      <c r="OP72" s="6">
        <f t="shared" si="257"/>
        <v>0</v>
      </c>
      <c r="OQ72" s="6">
        <f t="shared" si="257"/>
        <v>0</v>
      </c>
      <c r="OR72" s="6">
        <f t="shared" si="257"/>
        <v>0</v>
      </c>
      <c r="OS72" s="6">
        <f t="shared" si="257"/>
        <v>0</v>
      </c>
      <c r="OT72" s="6">
        <f t="shared" si="257"/>
        <v>0</v>
      </c>
      <c r="OU72" s="6">
        <f t="shared" si="257"/>
        <v>0</v>
      </c>
      <c r="OV72" s="6">
        <f t="shared" si="257"/>
        <v>0</v>
      </c>
      <c r="OW72" s="6">
        <f t="shared" si="257"/>
        <v>0</v>
      </c>
      <c r="OX72" s="6">
        <f t="shared" si="257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58">SUM(PE57, -PE68)</f>
        <v>0</v>
      </c>
      <c r="PF72" s="6">
        <f t="shared" si="258"/>
        <v>0</v>
      </c>
      <c r="PG72" s="6">
        <f t="shared" si="258"/>
        <v>0</v>
      </c>
      <c r="PH72" s="6">
        <f t="shared" si="258"/>
        <v>0</v>
      </c>
      <c r="PI72" s="6">
        <f t="shared" si="258"/>
        <v>0</v>
      </c>
      <c r="PJ72" s="6">
        <f t="shared" si="258"/>
        <v>0</v>
      </c>
      <c r="PK72" s="6">
        <f t="shared" si="258"/>
        <v>0</v>
      </c>
      <c r="PL72" s="6">
        <f t="shared" si="258"/>
        <v>0</v>
      </c>
      <c r="PM72" s="6">
        <f t="shared" si="258"/>
        <v>0</v>
      </c>
      <c r="PN72" s="6">
        <f t="shared" si="258"/>
        <v>0</v>
      </c>
      <c r="PO72" s="6">
        <f t="shared" si="258"/>
        <v>0</v>
      </c>
      <c r="PP72" s="6">
        <f t="shared" si="258"/>
        <v>0</v>
      </c>
      <c r="PQ72" s="6">
        <f t="shared" si="258"/>
        <v>0</v>
      </c>
      <c r="PR72" s="6">
        <f t="shared" si="258"/>
        <v>0</v>
      </c>
      <c r="PS72" s="6">
        <f t="shared" si="258"/>
        <v>0</v>
      </c>
      <c r="PT72" s="6">
        <f t="shared" si="258"/>
        <v>0</v>
      </c>
      <c r="PU72" s="6">
        <f t="shared" si="258"/>
        <v>0</v>
      </c>
      <c r="PV72" s="6">
        <f t="shared" si="258"/>
        <v>0</v>
      </c>
      <c r="PW72" s="6">
        <f t="shared" si="258"/>
        <v>0</v>
      </c>
      <c r="PX72" s="6">
        <f t="shared" si="258"/>
        <v>0</v>
      </c>
      <c r="PY72" s="6">
        <f t="shared" si="258"/>
        <v>0</v>
      </c>
      <c r="PZ72" s="6">
        <f t="shared" si="258"/>
        <v>0</v>
      </c>
      <c r="QA72" s="6">
        <f t="shared" si="258"/>
        <v>0</v>
      </c>
      <c r="QB72" s="6">
        <f t="shared" si="258"/>
        <v>0</v>
      </c>
      <c r="QC72" s="6">
        <f t="shared" si="258"/>
        <v>0</v>
      </c>
      <c r="QD72" s="6">
        <f t="shared" si="258"/>
        <v>0</v>
      </c>
      <c r="QE72" s="6">
        <f t="shared" si="258"/>
        <v>0</v>
      </c>
      <c r="QF72" s="6">
        <f t="shared" si="258"/>
        <v>0</v>
      </c>
      <c r="QG72" s="6">
        <f t="shared" si="258"/>
        <v>0</v>
      </c>
      <c r="QH72" s="6">
        <f t="shared" si="258"/>
        <v>0</v>
      </c>
      <c r="QI72" s="6">
        <f t="shared" si="258"/>
        <v>0</v>
      </c>
      <c r="QJ72" s="6">
        <f t="shared" si="258"/>
        <v>0</v>
      </c>
      <c r="QK72" s="6">
        <f t="shared" si="258"/>
        <v>0</v>
      </c>
      <c r="QL72" s="6">
        <f t="shared" si="258"/>
        <v>0</v>
      </c>
      <c r="QM72" s="6">
        <f t="shared" si="258"/>
        <v>0</v>
      </c>
      <c r="QN72" s="6">
        <f t="shared" si="258"/>
        <v>0</v>
      </c>
      <c r="QO72" s="6">
        <f t="shared" si="258"/>
        <v>0</v>
      </c>
      <c r="QP72" s="6">
        <f t="shared" si="258"/>
        <v>0</v>
      </c>
      <c r="QQ72" s="6">
        <f t="shared" si="258"/>
        <v>0</v>
      </c>
      <c r="QR72" s="6">
        <f t="shared" si="258"/>
        <v>0</v>
      </c>
      <c r="QS72" s="6">
        <f t="shared" si="258"/>
        <v>0</v>
      </c>
      <c r="QT72" s="6">
        <f t="shared" si="258"/>
        <v>0</v>
      </c>
      <c r="QU72" s="6">
        <f t="shared" si="258"/>
        <v>0</v>
      </c>
      <c r="QV72" s="6">
        <f t="shared" si="258"/>
        <v>0</v>
      </c>
      <c r="QW72" s="6">
        <f t="shared" si="258"/>
        <v>0</v>
      </c>
      <c r="QX72" s="6">
        <f t="shared" si="258"/>
        <v>0</v>
      </c>
      <c r="QY72" s="6">
        <f t="shared" si="258"/>
        <v>0</v>
      </c>
      <c r="QZ72" s="6">
        <f t="shared" si="258"/>
        <v>0</v>
      </c>
      <c r="RA72" s="6">
        <f t="shared" si="258"/>
        <v>0</v>
      </c>
      <c r="RB72" s="6">
        <f t="shared" si="258"/>
        <v>0</v>
      </c>
      <c r="RC72" s="6">
        <f t="shared" si="258"/>
        <v>0</v>
      </c>
      <c r="RD72" s="6">
        <f t="shared" si="258"/>
        <v>0</v>
      </c>
      <c r="RE72" s="6">
        <f t="shared" si="258"/>
        <v>0</v>
      </c>
      <c r="RF72" s="6">
        <f t="shared" si="258"/>
        <v>0</v>
      </c>
      <c r="RG72" s="6">
        <f t="shared" si="258"/>
        <v>0</v>
      </c>
      <c r="RH72" s="6">
        <f t="shared" si="258"/>
        <v>0</v>
      </c>
      <c r="RI72" s="6">
        <f t="shared" si="258"/>
        <v>0</v>
      </c>
      <c r="RJ72" s="6">
        <f t="shared" si="258"/>
        <v>0</v>
      </c>
      <c r="RK72" s="6">
        <f t="shared" si="258"/>
        <v>0</v>
      </c>
      <c r="RL72" s="6">
        <f t="shared" si="258"/>
        <v>0</v>
      </c>
      <c r="RM72" s="6">
        <f t="shared" si="258"/>
        <v>0</v>
      </c>
      <c r="RN72" s="6">
        <f t="shared" si="258"/>
        <v>0</v>
      </c>
      <c r="RO72" s="6">
        <f t="shared" si="258"/>
        <v>0</v>
      </c>
      <c r="RP72" s="6">
        <f t="shared" si="258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16" t="s">
        <v>45</v>
      </c>
      <c r="MD73" s="113" t="s">
        <v>41</v>
      </c>
      <c r="ME73" s="113" t="s">
        <v>41</v>
      </c>
      <c r="MF73" s="117" t="s">
        <v>84</v>
      </c>
      <c r="MG73" s="58"/>
      <c r="MH73" s="58"/>
      <c r="MI73" s="58"/>
      <c r="MJ73" s="58"/>
      <c r="MK73" s="58"/>
      <c r="MM73" s="58"/>
      <c r="MN73" s="58"/>
      <c r="MO73" s="58"/>
      <c r="MP73" s="58"/>
      <c r="MQ73" s="58"/>
      <c r="MR73" s="58"/>
      <c r="MS73" s="58"/>
      <c r="MT73" s="58"/>
      <c r="MU73" s="58"/>
      <c r="MV73" s="58"/>
      <c r="MW73" s="58"/>
      <c r="MX73" s="58"/>
      <c r="MY73" s="58"/>
      <c r="MZ73" s="58"/>
      <c r="NA73" s="58"/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59">SUM(O51, -O54)</f>
        <v>0.1535</v>
      </c>
      <c r="P74" s="140">
        <f t="shared" si="259"/>
        <v>0.18510000000000001</v>
      </c>
      <c r="Q74" s="110">
        <f t="shared" si="259"/>
        <v>0.17920000000000003</v>
      </c>
      <c r="R74" s="170">
        <f t="shared" si="259"/>
        <v>0.1988</v>
      </c>
      <c r="S74" s="217">
        <f t="shared" si="259"/>
        <v>0.21400000000000002</v>
      </c>
      <c r="T74" s="15">
        <f t="shared" si="259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60">SUM(CQ54, -CQ58)</f>
        <v>0.34360000000000002</v>
      </c>
      <c r="CR74" s="110">
        <f t="shared" si="260"/>
        <v>0.32479999999999998</v>
      </c>
      <c r="CS74" s="170">
        <f t="shared" si="260"/>
        <v>0.32750000000000001</v>
      </c>
      <c r="CT74" s="138">
        <f t="shared" si="260"/>
        <v>0.3614</v>
      </c>
      <c r="CU74" s="114">
        <f t="shared" si="260"/>
        <v>0.3337</v>
      </c>
      <c r="CV74" s="173">
        <f t="shared" si="260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61">SUM(DF53, -DF58)</f>
        <v>0.35589999999999999</v>
      </c>
      <c r="DG74" s="109">
        <f t="shared" si="261"/>
        <v>0.35389999999999999</v>
      </c>
      <c r="DH74" s="170">
        <f t="shared" si="261"/>
        <v>0.35060000000000002</v>
      </c>
      <c r="DI74" s="147">
        <f t="shared" si="261"/>
        <v>0.30449999999999999</v>
      </c>
      <c r="DJ74" s="109">
        <f t="shared" si="261"/>
        <v>0.29660000000000003</v>
      </c>
      <c r="DK74" s="169">
        <f t="shared" si="261"/>
        <v>0.28620000000000001</v>
      </c>
      <c r="DL74" s="110">
        <f t="shared" si="261"/>
        <v>0.29700000000000004</v>
      </c>
      <c r="DM74" s="110">
        <f t="shared" si="261"/>
        <v>0.30230000000000001</v>
      </c>
      <c r="DN74" s="325">
        <f t="shared" si="261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62">SUM(HU53, -HU58)</f>
        <v>0.371</v>
      </c>
      <c r="HV74" s="114">
        <f t="shared" si="262"/>
        <v>0.373</v>
      </c>
      <c r="HW74" s="173">
        <f t="shared" si="262"/>
        <v>0.33739999999999998</v>
      </c>
      <c r="HX74" s="140">
        <f t="shared" si="262"/>
        <v>0.34109999999999996</v>
      </c>
      <c r="HY74" s="114">
        <f t="shared" si="262"/>
        <v>0.34429999999999999</v>
      </c>
      <c r="HZ74" s="173">
        <f t="shared" si="262"/>
        <v>0.3493</v>
      </c>
      <c r="IA74" s="140">
        <f t="shared" si="262"/>
        <v>0.32879999999999998</v>
      </c>
      <c r="IB74" s="114">
        <f t="shared" si="262"/>
        <v>0.32950000000000002</v>
      </c>
      <c r="IC74" s="173">
        <f t="shared" si="262"/>
        <v>0.33960000000000001</v>
      </c>
      <c r="ID74" s="217">
        <f t="shared" si="262"/>
        <v>0.3619</v>
      </c>
      <c r="IE74" s="15">
        <f t="shared" si="262"/>
        <v>0.39269999999999999</v>
      </c>
      <c r="IF74" s="173">
        <f t="shared" si="262"/>
        <v>0.3977</v>
      </c>
      <c r="IG74" s="217">
        <f t="shared" ref="IG74:IM74" si="263">SUM(IG53, -IG58)</f>
        <v>0.38469999999999999</v>
      </c>
      <c r="IH74" s="15">
        <f t="shared" si="263"/>
        <v>0.40050000000000002</v>
      </c>
      <c r="II74" s="173">
        <f t="shared" si="263"/>
        <v>0.37390000000000001</v>
      </c>
      <c r="IJ74" s="217">
        <f t="shared" si="263"/>
        <v>0.34859999999999997</v>
      </c>
      <c r="IK74" s="15">
        <f t="shared" si="263"/>
        <v>0.36159999999999998</v>
      </c>
      <c r="IL74" s="145">
        <f t="shared" si="263"/>
        <v>0.38160000000000005</v>
      </c>
      <c r="IM74" s="140">
        <f t="shared" si="263"/>
        <v>0.3901</v>
      </c>
      <c r="IN74" s="114">
        <f t="shared" ref="IN74:IT74" si="264">SUM(IN53, -IN58)</f>
        <v>0.3891</v>
      </c>
      <c r="IO74" s="173">
        <f t="shared" si="264"/>
        <v>0.4002</v>
      </c>
      <c r="IP74" s="140">
        <f t="shared" si="264"/>
        <v>0.38580000000000003</v>
      </c>
      <c r="IQ74" s="114">
        <f t="shared" si="264"/>
        <v>0.38700000000000001</v>
      </c>
      <c r="IR74" s="173">
        <f t="shared" si="264"/>
        <v>0.41259999999999997</v>
      </c>
      <c r="IS74" s="217">
        <f t="shared" si="264"/>
        <v>0.40939999999999999</v>
      </c>
      <c r="IT74" s="15">
        <f t="shared" si="264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65">SUM(JB54, -JB58)</f>
        <v>0.38119999999999998</v>
      </c>
      <c r="JC74" s="112">
        <f t="shared" si="265"/>
        <v>0.36699999999999999</v>
      </c>
      <c r="JD74" s="172">
        <f t="shared" si="265"/>
        <v>0.38340000000000002</v>
      </c>
      <c r="JE74" s="142">
        <f t="shared" si="265"/>
        <v>0.3831</v>
      </c>
      <c r="JF74" s="114">
        <f t="shared" si="265"/>
        <v>0.39369999999999999</v>
      </c>
      <c r="JG74" s="172">
        <f t="shared" si="265"/>
        <v>0.38290000000000002</v>
      </c>
      <c r="JH74" s="142">
        <f t="shared" si="265"/>
        <v>0.38270000000000004</v>
      </c>
      <c r="JI74" s="112">
        <f t="shared" si="265"/>
        <v>0.39410000000000001</v>
      </c>
      <c r="JJ74" s="172">
        <f t="shared" si="265"/>
        <v>0.37630000000000002</v>
      </c>
      <c r="JK74" s="142">
        <f t="shared" si="265"/>
        <v>0.37620000000000003</v>
      </c>
      <c r="JL74" s="112">
        <f t="shared" si="265"/>
        <v>0.38100000000000001</v>
      </c>
      <c r="JM74" s="172">
        <f t="shared" si="265"/>
        <v>0.376</v>
      </c>
      <c r="JN74" s="112">
        <f t="shared" si="265"/>
        <v>0.372</v>
      </c>
      <c r="JO74" s="112">
        <f t="shared" si="265"/>
        <v>0.37189999999999995</v>
      </c>
      <c r="JP74" s="112">
        <f t="shared" si="265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66">SUM(KE53, -KE58)</f>
        <v>0.37409999999999999</v>
      </c>
      <c r="KF74" s="173">
        <f t="shared" si="266"/>
        <v>0.38330000000000003</v>
      </c>
      <c r="KG74" s="140">
        <f t="shared" si="266"/>
        <v>0.38769999999999999</v>
      </c>
      <c r="KH74" s="114">
        <f t="shared" si="266"/>
        <v>0.39229999999999998</v>
      </c>
      <c r="KI74" s="173">
        <f t="shared" si="266"/>
        <v>0.38059999999999999</v>
      </c>
      <c r="KJ74" s="140">
        <f t="shared" si="266"/>
        <v>0.38429999999999997</v>
      </c>
      <c r="KK74" s="114">
        <f t="shared" si="266"/>
        <v>0.36609999999999998</v>
      </c>
      <c r="KL74" s="173">
        <f t="shared" si="266"/>
        <v>0.38700000000000001</v>
      </c>
      <c r="KM74" s="142">
        <f t="shared" si="266"/>
        <v>0.37980000000000003</v>
      </c>
      <c r="KN74" s="114">
        <f t="shared" si="266"/>
        <v>0.37480000000000002</v>
      </c>
      <c r="KO74" s="173">
        <f t="shared" si="266"/>
        <v>0.34989999999999999</v>
      </c>
      <c r="KP74" s="140">
        <f t="shared" si="266"/>
        <v>0.35559999999999997</v>
      </c>
      <c r="KQ74" s="114">
        <f t="shared" si="266"/>
        <v>0.3402</v>
      </c>
      <c r="KR74" s="170">
        <f t="shared" si="266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67">SUM(KX53, -KX58)</f>
        <v>0.2944</v>
      </c>
      <c r="KY74" s="140">
        <f t="shared" si="267"/>
        <v>0.29499999999999998</v>
      </c>
      <c r="KZ74" s="114">
        <f t="shared" si="267"/>
        <v>0.28649999999999998</v>
      </c>
      <c r="LA74" s="172">
        <f t="shared" si="267"/>
        <v>0.29599999999999999</v>
      </c>
      <c r="LB74" s="142">
        <f t="shared" si="267"/>
        <v>0.29100000000000004</v>
      </c>
      <c r="LC74" s="112">
        <f t="shared" si="267"/>
        <v>0.30130000000000001</v>
      </c>
      <c r="LD74" s="173">
        <f t="shared" si="267"/>
        <v>0.3044</v>
      </c>
      <c r="LE74" s="140">
        <f t="shared" si="267"/>
        <v>0.28999999999999998</v>
      </c>
      <c r="LF74" s="109">
        <f t="shared" ref="LF74:LN74" si="268">SUM(LF51, -LF56)</f>
        <v>0.28170000000000001</v>
      </c>
      <c r="LG74" s="169">
        <f t="shared" si="268"/>
        <v>0.29749999999999999</v>
      </c>
      <c r="LH74" s="147">
        <f t="shared" si="268"/>
        <v>0.31120000000000003</v>
      </c>
      <c r="LI74" s="109">
        <f t="shared" si="268"/>
        <v>0.3004</v>
      </c>
      <c r="LJ74" s="169">
        <f t="shared" si="268"/>
        <v>0.29880000000000001</v>
      </c>
      <c r="LK74" s="147">
        <f t="shared" si="268"/>
        <v>0.30280000000000001</v>
      </c>
      <c r="LL74" s="109">
        <f t="shared" si="268"/>
        <v>0.30599999999999999</v>
      </c>
      <c r="LM74" s="169">
        <f t="shared" si="268"/>
        <v>0.31779999999999997</v>
      </c>
      <c r="LN74" s="147">
        <f t="shared" si="268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201">
        <f>SUM(MC54, -MC58)</f>
        <v>0.2465</v>
      </c>
      <c r="MD74" s="114">
        <f>SUM(MD52, -MD57)</f>
        <v>0.24049999999999999</v>
      </c>
      <c r="ME74" s="114">
        <f>SUM(ME52, -ME57)</f>
        <v>0.251</v>
      </c>
      <c r="MF74" s="110">
        <f>SUM(MF54, -MF58)</f>
        <v>0.25719999999999998</v>
      </c>
      <c r="MG74" s="6">
        <f>SUM(MG58, -MG68)</f>
        <v>0</v>
      </c>
      <c r="MH74" s="6">
        <f>SUM(MH57, -MH67)</f>
        <v>0</v>
      </c>
      <c r="MI74" s="6">
        <f>SUM(MI57, -MI67,)</f>
        <v>0</v>
      </c>
      <c r="MJ74" s="6">
        <f>SUM(MJ58, -MJ68)</f>
        <v>0</v>
      </c>
      <c r="MK74" s="6">
        <f>SUM(MK57, -MK67)</f>
        <v>0</v>
      </c>
      <c r="MM74" s="6">
        <f>SUM(MM57, -MM67,)</f>
        <v>0</v>
      </c>
      <c r="MN74" s="6">
        <f>SUM(MN58, -MN68)</f>
        <v>0</v>
      </c>
      <c r="MO74" s="6">
        <f>SUM(MO57, -MO67)</f>
        <v>0</v>
      </c>
      <c r="MP74" s="6">
        <f>SUM(MP57, -MP67,)</f>
        <v>0</v>
      </c>
      <c r="MQ74" s="6">
        <f>SUM(MQ58, -MQ68)</f>
        <v>0</v>
      </c>
      <c r="MR74" s="6">
        <f>SUM(MR57, -MR67)</f>
        <v>0</v>
      </c>
      <c r="MS74" s="6">
        <f>SUM(MS57, -MS67,)</f>
        <v>0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17" t="s">
        <v>84</v>
      </c>
      <c r="MD75" s="116" t="s">
        <v>45</v>
      </c>
      <c r="ME75" s="116" t="s">
        <v>45</v>
      </c>
      <c r="MF75" s="116" t="s">
        <v>45</v>
      </c>
      <c r="MG75" s="58"/>
      <c r="MH75" s="58"/>
      <c r="MI75" s="58"/>
      <c r="MJ75" s="58"/>
      <c r="MK75" s="58"/>
      <c r="MM75" s="58"/>
      <c r="MN75" s="58"/>
      <c r="MO75" s="58"/>
      <c r="MP75" s="58"/>
      <c r="MQ75" s="58"/>
      <c r="MR75" s="58"/>
      <c r="MS75" s="58"/>
      <c r="MT75" s="58"/>
      <c r="MU75" s="58"/>
      <c r="MV75" s="58"/>
      <c r="MW75" s="58"/>
      <c r="MX75" s="58"/>
      <c r="MY75" s="58"/>
      <c r="MZ75" s="58"/>
      <c r="NA75" s="58"/>
      <c r="NB75" s="58"/>
      <c r="NC75" s="58"/>
      <c r="ND75" s="58"/>
      <c r="NE75" s="58"/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69">SUM(O51, -O53)</f>
        <v>0.15140000000000001</v>
      </c>
      <c r="P76" s="138">
        <f t="shared" si="269"/>
        <v>0.18140000000000001</v>
      </c>
      <c r="Q76" s="114">
        <f t="shared" si="269"/>
        <v>0.15870000000000001</v>
      </c>
      <c r="R76" s="173">
        <f t="shared" si="269"/>
        <v>0.17290000000000003</v>
      </c>
      <c r="S76" s="219">
        <f t="shared" si="269"/>
        <v>0.18450000000000003</v>
      </c>
      <c r="T76" s="87">
        <f t="shared" si="269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70">SUM(AA52, -AA56)</f>
        <v>0.18609999999999999</v>
      </c>
      <c r="AB76" s="140">
        <f t="shared" si="270"/>
        <v>0.15279999999999999</v>
      </c>
      <c r="AC76" s="114">
        <f t="shared" si="270"/>
        <v>0.1673</v>
      </c>
      <c r="AD76" s="173">
        <f t="shared" si="270"/>
        <v>0.16539999999999999</v>
      </c>
      <c r="AE76" s="217">
        <f t="shared" si="270"/>
        <v>0.18379999999999999</v>
      </c>
      <c r="AF76" s="15">
        <f t="shared" si="270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71">SUM(AJ52, -AJ57)</f>
        <v>0.184</v>
      </c>
      <c r="AK76" s="217">
        <f t="shared" si="271"/>
        <v>0.17449999999999999</v>
      </c>
      <c r="AL76" s="15">
        <f t="shared" si="271"/>
        <v>0.1774</v>
      </c>
      <c r="AM76" s="145">
        <f t="shared" si="271"/>
        <v>0.21359999999999998</v>
      </c>
      <c r="AN76" s="138">
        <f t="shared" si="271"/>
        <v>0.20939999999999998</v>
      </c>
      <c r="AO76" s="110">
        <f t="shared" si="271"/>
        <v>0.22120000000000001</v>
      </c>
      <c r="AP76" s="170">
        <f t="shared" si="271"/>
        <v>0.20449999999999999</v>
      </c>
      <c r="AQ76" s="138">
        <f t="shared" si="271"/>
        <v>0.20030000000000001</v>
      </c>
      <c r="AR76" s="110">
        <f t="shared" si="271"/>
        <v>0.18330000000000002</v>
      </c>
      <c r="AS76" s="170">
        <f t="shared" si="271"/>
        <v>0.1966</v>
      </c>
      <c r="AT76" s="217">
        <f t="shared" si="271"/>
        <v>0.16650000000000001</v>
      </c>
      <c r="AU76" s="15">
        <f t="shared" si="271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72">SUM(BV52, -BV57)</f>
        <v>0.30099999999999999</v>
      </c>
      <c r="BW76" s="109">
        <f t="shared" si="272"/>
        <v>0.29299999999999998</v>
      </c>
      <c r="BX76" s="170">
        <f t="shared" si="272"/>
        <v>0.29100000000000004</v>
      </c>
      <c r="BY76" s="219">
        <f t="shared" si="272"/>
        <v>0.32620000000000005</v>
      </c>
      <c r="BZ76" s="87">
        <f t="shared" si="272"/>
        <v>0.3236</v>
      </c>
      <c r="CA76" s="144">
        <f t="shared" si="272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73">SUM(CX52, -CX57)</f>
        <v>0.28749999999999998</v>
      </c>
      <c r="CY76" s="181">
        <f t="shared" si="273"/>
        <v>0.29159999999999997</v>
      </c>
      <c r="CZ76" s="160">
        <f t="shared" si="273"/>
        <v>0.30359999999999998</v>
      </c>
      <c r="DA76" s="201">
        <f t="shared" si="273"/>
        <v>0.3135</v>
      </c>
      <c r="DB76" s="169">
        <f t="shared" si="273"/>
        <v>0.29959999999999998</v>
      </c>
      <c r="DC76" s="147">
        <f t="shared" si="273"/>
        <v>0.29769999999999996</v>
      </c>
      <c r="DD76" s="109">
        <f t="shared" si="273"/>
        <v>0.31810000000000005</v>
      </c>
      <c r="DE76" s="170">
        <f t="shared" ref="DE76:DN76" si="274">SUM(DE54, -DE58)</f>
        <v>0.35189999999999999</v>
      </c>
      <c r="DF76" s="138">
        <f t="shared" si="274"/>
        <v>0.35470000000000002</v>
      </c>
      <c r="DG76" s="110">
        <f t="shared" si="274"/>
        <v>0.34589999999999999</v>
      </c>
      <c r="DH76" s="169">
        <f t="shared" si="274"/>
        <v>0.34189999999999998</v>
      </c>
      <c r="DI76" s="138">
        <f t="shared" si="274"/>
        <v>0.30280000000000001</v>
      </c>
      <c r="DJ76" s="110">
        <f t="shared" si="274"/>
        <v>0.28839999999999999</v>
      </c>
      <c r="DK76" s="170">
        <f t="shared" si="274"/>
        <v>0.2742</v>
      </c>
      <c r="DL76" s="109">
        <f t="shared" si="274"/>
        <v>0.2717</v>
      </c>
      <c r="DM76" s="109">
        <f t="shared" si="274"/>
        <v>0.29559999999999997</v>
      </c>
      <c r="DN76" s="328">
        <f t="shared" si="274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75">SUM(IL53, -IL57)</f>
        <v>0.37019999999999997</v>
      </c>
      <c r="IM76" s="140">
        <f t="shared" si="275"/>
        <v>0.37990000000000002</v>
      </c>
      <c r="IN76" s="114">
        <f t="shared" si="275"/>
        <v>0.38859999999999995</v>
      </c>
      <c r="IO76" s="173">
        <f t="shared" si="275"/>
        <v>0.39159999999999995</v>
      </c>
      <c r="IP76" s="140">
        <f t="shared" si="275"/>
        <v>0.37630000000000002</v>
      </c>
      <c r="IQ76" s="114">
        <f t="shared" si="275"/>
        <v>0.3604</v>
      </c>
      <c r="IR76" s="173">
        <f t="shared" si="275"/>
        <v>0.35870000000000002</v>
      </c>
      <c r="IS76" s="217">
        <f t="shared" si="275"/>
        <v>0.3629</v>
      </c>
      <c r="IT76" s="15">
        <f t="shared" si="275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76">SUM(JH52, -JH57)</f>
        <v>0.32479999999999998</v>
      </c>
      <c r="JI76" s="110">
        <f t="shared" si="276"/>
        <v>0.34139999999999998</v>
      </c>
      <c r="JJ76" s="170">
        <f t="shared" si="276"/>
        <v>0.33789999999999998</v>
      </c>
      <c r="JK76" s="138">
        <f t="shared" si="276"/>
        <v>0.36860000000000004</v>
      </c>
      <c r="JL76" s="110">
        <f t="shared" si="276"/>
        <v>0.36699999999999999</v>
      </c>
      <c r="JM76" s="170">
        <f t="shared" si="276"/>
        <v>0.36680000000000001</v>
      </c>
      <c r="JN76" s="110">
        <f t="shared" si="276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77">SUM(JV54, -JV58)</f>
        <v>0.35509999999999997</v>
      </c>
      <c r="JW76" s="172">
        <f t="shared" si="277"/>
        <v>0.3674</v>
      </c>
      <c r="JX76" s="142">
        <f t="shared" si="277"/>
        <v>0.36930000000000002</v>
      </c>
      <c r="JY76" s="112">
        <f t="shared" si="277"/>
        <v>0.37830000000000003</v>
      </c>
      <c r="JZ76" s="172">
        <f t="shared" si="277"/>
        <v>0.37819999999999998</v>
      </c>
      <c r="KA76" s="142">
        <f t="shared" si="277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78">SUM(KH54, -KH58)</f>
        <v>0.38</v>
      </c>
      <c r="KI76" s="172">
        <f t="shared" si="278"/>
        <v>0.37680000000000002</v>
      </c>
      <c r="KJ76" s="142">
        <f t="shared" si="278"/>
        <v>0.37370000000000003</v>
      </c>
      <c r="KK76" s="112">
        <f t="shared" si="278"/>
        <v>0.36019999999999996</v>
      </c>
      <c r="KL76" s="172">
        <f t="shared" si="278"/>
        <v>0.38700000000000001</v>
      </c>
      <c r="KM76" s="140">
        <f t="shared" si="278"/>
        <v>0.37059999999999998</v>
      </c>
      <c r="KN76" s="110">
        <f t="shared" si="278"/>
        <v>0.3735</v>
      </c>
      <c r="KO76" s="172">
        <f t="shared" si="278"/>
        <v>0.34700000000000003</v>
      </c>
      <c r="KP76" s="142">
        <f t="shared" si="278"/>
        <v>0.34759999999999996</v>
      </c>
      <c r="KQ76" s="112">
        <f t="shared" si="278"/>
        <v>0.33510000000000001</v>
      </c>
      <c r="KR76" s="172">
        <f t="shared" si="278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79">SUM(LA54, -LA58)</f>
        <v>0.26839999999999997</v>
      </c>
      <c r="LB76" s="160">
        <f t="shared" si="279"/>
        <v>0.2661</v>
      </c>
      <c r="LC76" s="201">
        <f t="shared" si="279"/>
        <v>0.2712</v>
      </c>
      <c r="LD76" s="181">
        <f t="shared" si="279"/>
        <v>0.25750000000000001</v>
      </c>
      <c r="LE76" s="160">
        <f t="shared" si="279"/>
        <v>0.2586</v>
      </c>
      <c r="LF76" s="201">
        <f t="shared" si="279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10">
        <f>SUM(MC55, -MC58)</f>
        <v>0.22490000000000002</v>
      </c>
      <c r="MD76" s="201">
        <f>SUM(MD54, -MD58)</f>
        <v>0.23830000000000001</v>
      </c>
      <c r="ME76" s="201">
        <f>SUM(ME54, -ME58)</f>
        <v>0.23899999999999999</v>
      </c>
      <c r="MF76" s="201">
        <f>SUM(MF55, -MF58)</f>
        <v>0.24459999999999998</v>
      </c>
      <c r="MG76" s="6">
        <f>SUM(MG57, -MG67)</f>
        <v>0</v>
      </c>
      <c r="MH76" s="6">
        <f>SUM(MH58, -MH68)</f>
        <v>0</v>
      </c>
      <c r="MI76" s="6">
        <f>SUM(MI58, -MI68)</f>
        <v>0</v>
      </c>
      <c r="MJ76" s="6">
        <f>SUM(MJ57, -MJ67)</f>
        <v>0</v>
      </c>
      <c r="MK76" s="6">
        <f>SUM(MK58, -MK68)</f>
        <v>0</v>
      </c>
      <c r="MM76" s="6">
        <f>SUM(MM58, -MM68)</f>
        <v>0</v>
      </c>
      <c r="MN76" s="6">
        <f>SUM(MN57, -MN67)</f>
        <v>0</v>
      </c>
      <c r="MO76" s="6">
        <f>SUM(MO58, -MO68)</f>
        <v>0</v>
      </c>
      <c r="MP76" s="6">
        <f>SUM(MP58, -MP68)</f>
        <v>0</v>
      </c>
      <c r="MQ76" s="6">
        <f>SUM(MQ57, -MQ67)</f>
        <v>0</v>
      </c>
      <c r="MR76" s="6">
        <f>SUM(MR58, -MR68)</f>
        <v>0</v>
      </c>
      <c r="MS76" s="6">
        <f>SUM(MS58, -MS68)</f>
        <v>0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13" t="s">
        <v>41</v>
      </c>
      <c r="MD77" s="117" t="s">
        <v>84</v>
      </c>
      <c r="ME77" s="117" t="s">
        <v>84</v>
      </c>
      <c r="MF77" s="182" t="s">
        <v>52</v>
      </c>
      <c r="MG77" s="58"/>
      <c r="MH77" s="58"/>
      <c r="MI77" s="58"/>
      <c r="MJ77" s="58"/>
      <c r="MK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80">SUM(CZ53, -CZ57)</f>
        <v>0.2883</v>
      </c>
      <c r="DA78" s="109">
        <f t="shared" si="280"/>
        <v>0.29959999999999998</v>
      </c>
      <c r="DB78" s="181">
        <f t="shared" si="280"/>
        <v>0.28610000000000002</v>
      </c>
      <c r="DC78" s="160">
        <f t="shared" si="280"/>
        <v>0.26800000000000002</v>
      </c>
      <c r="DD78" s="201">
        <f t="shared" si="280"/>
        <v>0.26529999999999998</v>
      </c>
      <c r="DE78" s="181">
        <f t="shared" si="280"/>
        <v>0.32490000000000002</v>
      </c>
      <c r="DF78" s="160">
        <f t="shared" si="280"/>
        <v>0.32469999999999999</v>
      </c>
      <c r="DG78" s="201">
        <f t="shared" si="280"/>
        <v>0.3196</v>
      </c>
      <c r="DH78" s="170">
        <f t="shared" si="280"/>
        <v>0.32120000000000004</v>
      </c>
      <c r="DI78" s="160">
        <f t="shared" si="280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81">SUM(EC67, -EC74)</f>
        <v>0</v>
      </c>
      <c r="ED78" s="6">
        <f t="shared" si="281"/>
        <v>0</v>
      </c>
      <c r="EE78" s="6">
        <f t="shared" si="281"/>
        <v>0</v>
      </c>
      <c r="EF78" s="6">
        <f t="shared" si="281"/>
        <v>0</v>
      </c>
      <c r="EG78" s="6">
        <f t="shared" si="281"/>
        <v>0</v>
      </c>
      <c r="EH78" s="6">
        <f t="shared" si="281"/>
        <v>0</v>
      </c>
      <c r="EI78" s="6">
        <f t="shared" si="281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82">SUM(FP53, -FP58)</f>
        <v>0.38100000000000001</v>
      </c>
      <c r="FQ78" s="173">
        <f t="shared" si="282"/>
        <v>0.35270000000000001</v>
      </c>
      <c r="FR78" s="140">
        <f t="shared" si="282"/>
        <v>0.37519999999999998</v>
      </c>
      <c r="FS78" s="114">
        <f t="shared" si="282"/>
        <v>0.36569999999999997</v>
      </c>
      <c r="FT78" s="173">
        <f t="shared" si="282"/>
        <v>0.35360000000000003</v>
      </c>
      <c r="FU78" s="140">
        <f t="shared" si="282"/>
        <v>0.34229999999999999</v>
      </c>
      <c r="FV78" s="114">
        <f t="shared" si="282"/>
        <v>0.35670000000000002</v>
      </c>
      <c r="FW78" s="173">
        <f t="shared" si="282"/>
        <v>0.35670000000000002</v>
      </c>
      <c r="FX78" s="147">
        <f>SUM(FX52, -FX57)</f>
        <v>0.34570000000000001</v>
      </c>
      <c r="FY78" s="110">
        <f t="shared" ref="FY78:GD78" si="283">SUM(FY54, -FY58)</f>
        <v>0.34179999999999999</v>
      </c>
      <c r="FZ78" s="170">
        <f t="shared" si="283"/>
        <v>0.30620000000000003</v>
      </c>
      <c r="GA78" s="140">
        <f t="shared" si="283"/>
        <v>0.30419999999999997</v>
      </c>
      <c r="GB78" s="114">
        <f t="shared" si="283"/>
        <v>0.2868</v>
      </c>
      <c r="GC78" s="173">
        <f t="shared" si="283"/>
        <v>0.28289999999999998</v>
      </c>
      <c r="GD78" s="140">
        <f t="shared" si="283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284">SUM(GV67, -GV74)</f>
        <v>0</v>
      </c>
      <c r="GW78" s="6">
        <f t="shared" si="284"/>
        <v>0</v>
      </c>
      <c r="GX78" s="6">
        <f t="shared" si="284"/>
        <v>0</v>
      </c>
      <c r="GY78" s="6">
        <f t="shared" si="284"/>
        <v>0</v>
      </c>
      <c r="GZ78" s="6">
        <f t="shared" si="284"/>
        <v>0</v>
      </c>
      <c r="HA78" s="6">
        <f t="shared" si="284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285">SUM(IL54, -IL58)</f>
        <v>0.3543</v>
      </c>
      <c r="IM78" s="160">
        <f t="shared" si="285"/>
        <v>0.32600000000000001</v>
      </c>
      <c r="IN78" s="109">
        <f t="shared" si="285"/>
        <v>0.31469999999999998</v>
      </c>
      <c r="IO78" s="169">
        <f t="shared" si="285"/>
        <v>0.32250000000000001</v>
      </c>
      <c r="IP78" s="160">
        <f t="shared" si="285"/>
        <v>0.31260000000000004</v>
      </c>
      <c r="IQ78" s="112">
        <f t="shared" si="285"/>
        <v>0.30830000000000002</v>
      </c>
      <c r="IR78" s="172">
        <f t="shared" si="285"/>
        <v>0.3422</v>
      </c>
      <c r="IS78" s="218">
        <f t="shared" si="285"/>
        <v>0.33309999999999995</v>
      </c>
      <c r="IT78" s="90">
        <f t="shared" si="285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286">SUM(JH55, -JH58)</f>
        <v>0.3034</v>
      </c>
      <c r="JI78" s="109">
        <f t="shared" si="286"/>
        <v>0.32340000000000002</v>
      </c>
      <c r="JJ78" s="169">
        <f t="shared" si="286"/>
        <v>0.3155</v>
      </c>
      <c r="JK78" s="147">
        <f t="shared" si="286"/>
        <v>0.33710000000000001</v>
      </c>
      <c r="JL78" s="109">
        <f t="shared" si="286"/>
        <v>0.33260000000000001</v>
      </c>
      <c r="JM78" s="181">
        <f t="shared" si="286"/>
        <v>0.32900000000000001</v>
      </c>
      <c r="JN78" s="201">
        <f t="shared" si="286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287">SUM(KJ55, -KJ58)</f>
        <v>0.34760000000000002</v>
      </c>
      <c r="KK78" s="201">
        <f t="shared" si="287"/>
        <v>0.33139999999999997</v>
      </c>
      <c r="KL78" s="181">
        <f t="shared" si="287"/>
        <v>0.34899999999999998</v>
      </c>
      <c r="KM78" s="160">
        <f t="shared" si="287"/>
        <v>0.34970000000000001</v>
      </c>
      <c r="KN78" s="201">
        <f t="shared" si="287"/>
        <v>0.33490000000000003</v>
      </c>
      <c r="KO78" s="181">
        <f t="shared" si="287"/>
        <v>0.32350000000000001</v>
      </c>
      <c r="KP78" s="160">
        <f t="shared" si="287"/>
        <v>0.3296</v>
      </c>
      <c r="KQ78" s="201">
        <f t="shared" si="287"/>
        <v>0.3296</v>
      </c>
      <c r="KR78" s="181">
        <f t="shared" si="287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14">
        <f>SUM(MC52, -MC57)</f>
        <v>0.21870000000000001</v>
      </c>
      <c r="MD78" s="110">
        <f>SUM(MD55, -MD58)</f>
        <v>0.22189999999999999</v>
      </c>
      <c r="ME78" s="110">
        <f>SUM(ME55, -ME58)</f>
        <v>0.23580000000000001</v>
      </c>
      <c r="MF78" s="109">
        <f>SUM(MF51, -MF56)</f>
        <v>0.2414</v>
      </c>
      <c r="MG78" s="6">
        <f t="shared" ref="MF78:MK78" si="288">SUM(MG67, -MG74)</f>
        <v>0</v>
      </c>
      <c r="MH78" s="6">
        <f t="shared" si="288"/>
        <v>0</v>
      </c>
      <c r="MI78" s="6">
        <f t="shared" si="288"/>
        <v>0</v>
      </c>
      <c r="MJ78" s="6">
        <f t="shared" si="288"/>
        <v>0</v>
      </c>
      <c r="MK78" s="6">
        <f t="shared" si="288"/>
        <v>0</v>
      </c>
      <c r="MM78" s="6">
        <f t="shared" ref="MM78:OX78" si="289">SUM(MM67, -MM74)</f>
        <v>0</v>
      </c>
      <c r="MN78" s="6">
        <f t="shared" si="289"/>
        <v>0</v>
      </c>
      <c r="MO78" s="6">
        <f t="shared" si="289"/>
        <v>0</v>
      </c>
      <c r="MP78" s="6">
        <f t="shared" si="289"/>
        <v>0</v>
      </c>
      <c r="MQ78" s="6">
        <f t="shared" si="289"/>
        <v>0</v>
      </c>
      <c r="MR78" s="6">
        <f t="shared" si="289"/>
        <v>0</v>
      </c>
      <c r="MS78" s="6">
        <f t="shared" si="289"/>
        <v>0</v>
      </c>
      <c r="MT78" s="6">
        <f t="shared" si="289"/>
        <v>0</v>
      </c>
      <c r="MU78" s="6">
        <f t="shared" si="289"/>
        <v>0</v>
      </c>
      <c r="MV78" s="6">
        <f t="shared" si="289"/>
        <v>0</v>
      </c>
      <c r="MW78" s="6">
        <f t="shared" si="289"/>
        <v>0</v>
      </c>
      <c r="MX78" s="6">
        <f t="shared" si="289"/>
        <v>0</v>
      </c>
      <c r="MY78" s="6">
        <f t="shared" si="289"/>
        <v>0</v>
      </c>
      <c r="MZ78" s="6">
        <f t="shared" si="289"/>
        <v>0</v>
      </c>
      <c r="NA78" s="6">
        <f t="shared" si="289"/>
        <v>0</v>
      </c>
      <c r="NB78" s="6">
        <f t="shared" si="289"/>
        <v>0</v>
      </c>
      <c r="NC78" s="6">
        <f t="shared" si="289"/>
        <v>0</v>
      </c>
      <c r="ND78" s="6">
        <f t="shared" si="289"/>
        <v>0</v>
      </c>
      <c r="NE78" s="6">
        <f t="shared" si="289"/>
        <v>0</v>
      </c>
      <c r="NF78" s="6">
        <f t="shared" si="289"/>
        <v>0</v>
      </c>
      <c r="NG78" s="6">
        <f t="shared" si="289"/>
        <v>0</v>
      </c>
      <c r="NH78" s="6">
        <f t="shared" si="289"/>
        <v>0</v>
      </c>
      <c r="NI78" s="6">
        <f t="shared" si="289"/>
        <v>0</v>
      </c>
      <c r="NJ78" s="6">
        <f t="shared" si="289"/>
        <v>0</v>
      </c>
      <c r="NK78" s="6">
        <f t="shared" si="289"/>
        <v>0</v>
      </c>
      <c r="NL78" s="6">
        <f t="shared" si="289"/>
        <v>0</v>
      </c>
      <c r="NM78" s="6">
        <f t="shared" si="289"/>
        <v>0</v>
      </c>
      <c r="NN78" s="6">
        <f t="shared" si="289"/>
        <v>0</v>
      </c>
      <c r="NO78" s="6">
        <f t="shared" si="289"/>
        <v>0</v>
      </c>
      <c r="NP78" s="6">
        <f t="shared" si="289"/>
        <v>0</v>
      </c>
      <c r="NQ78" s="6">
        <f t="shared" si="289"/>
        <v>0</v>
      </c>
      <c r="NR78" s="6">
        <f t="shared" si="289"/>
        <v>0</v>
      </c>
      <c r="NS78" s="6">
        <f t="shared" si="289"/>
        <v>0</v>
      </c>
      <c r="NT78" s="6">
        <f t="shared" si="289"/>
        <v>0</v>
      </c>
      <c r="NU78" s="6">
        <f t="shared" si="289"/>
        <v>0</v>
      </c>
      <c r="NV78" s="6">
        <f t="shared" si="289"/>
        <v>0</v>
      </c>
      <c r="NW78" s="6">
        <f t="shared" si="289"/>
        <v>0</v>
      </c>
      <c r="NX78" s="6">
        <f t="shared" si="289"/>
        <v>0</v>
      </c>
      <c r="NY78" s="6">
        <f t="shared" si="289"/>
        <v>0</v>
      </c>
      <c r="NZ78" s="6">
        <f t="shared" si="289"/>
        <v>0</v>
      </c>
      <c r="OA78" s="6">
        <f t="shared" si="289"/>
        <v>0</v>
      </c>
      <c r="OB78" s="6">
        <f t="shared" si="289"/>
        <v>0</v>
      </c>
      <c r="OC78" s="6">
        <f t="shared" si="289"/>
        <v>0</v>
      </c>
      <c r="OD78" s="6">
        <f t="shared" si="289"/>
        <v>0</v>
      </c>
      <c r="OE78" s="6">
        <f t="shared" si="289"/>
        <v>0</v>
      </c>
      <c r="OF78" s="6">
        <f t="shared" si="289"/>
        <v>0</v>
      </c>
      <c r="OG78" s="6">
        <f t="shared" si="289"/>
        <v>0</v>
      </c>
      <c r="OH78" s="6">
        <f t="shared" si="289"/>
        <v>0</v>
      </c>
      <c r="OI78" s="6">
        <f t="shared" si="289"/>
        <v>0</v>
      </c>
      <c r="OJ78" s="6">
        <f t="shared" si="289"/>
        <v>0</v>
      </c>
      <c r="OK78" s="6">
        <f t="shared" si="289"/>
        <v>0</v>
      </c>
      <c r="OL78" s="6">
        <f t="shared" si="289"/>
        <v>0</v>
      </c>
      <c r="OM78" s="6">
        <f t="shared" si="289"/>
        <v>0</v>
      </c>
      <c r="ON78" s="6">
        <f t="shared" si="289"/>
        <v>0</v>
      </c>
      <c r="OO78" s="6">
        <f t="shared" si="289"/>
        <v>0</v>
      </c>
      <c r="OP78" s="6">
        <f t="shared" si="289"/>
        <v>0</v>
      </c>
      <c r="OQ78" s="6">
        <f t="shared" si="289"/>
        <v>0</v>
      </c>
      <c r="OR78" s="6">
        <f t="shared" si="289"/>
        <v>0</v>
      </c>
      <c r="OS78" s="6">
        <f t="shared" si="289"/>
        <v>0</v>
      </c>
      <c r="OT78" s="6">
        <f t="shared" si="289"/>
        <v>0</v>
      </c>
      <c r="OU78" s="6">
        <f t="shared" si="289"/>
        <v>0</v>
      </c>
      <c r="OV78" s="6">
        <f t="shared" si="289"/>
        <v>0</v>
      </c>
      <c r="OW78" s="6">
        <f t="shared" si="289"/>
        <v>0</v>
      </c>
      <c r="OX78" s="6">
        <f t="shared" si="289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290">SUM(PE67, -PE74)</f>
        <v>0</v>
      </c>
      <c r="PF78" s="6">
        <f t="shared" si="290"/>
        <v>0</v>
      </c>
      <c r="PG78" s="6">
        <f t="shared" si="290"/>
        <v>0</v>
      </c>
      <c r="PH78" s="6">
        <f t="shared" si="290"/>
        <v>0</v>
      </c>
      <c r="PI78" s="6">
        <f t="shared" si="290"/>
        <v>0</v>
      </c>
      <c r="PJ78" s="6">
        <f t="shared" si="290"/>
        <v>0</v>
      </c>
      <c r="PK78" s="6">
        <f t="shared" si="290"/>
        <v>0</v>
      </c>
      <c r="PL78" s="6">
        <f t="shared" si="290"/>
        <v>0</v>
      </c>
      <c r="PM78" s="6">
        <f t="shared" si="290"/>
        <v>0</v>
      </c>
      <c r="PN78" s="6">
        <f t="shared" si="290"/>
        <v>0</v>
      </c>
      <c r="PO78" s="6">
        <f t="shared" si="290"/>
        <v>0</v>
      </c>
      <c r="PP78" s="6">
        <f t="shared" si="290"/>
        <v>0</v>
      </c>
      <c r="PQ78" s="6">
        <f t="shared" si="290"/>
        <v>0</v>
      </c>
      <c r="PR78" s="6">
        <f t="shared" si="290"/>
        <v>0</v>
      </c>
      <c r="PS78" s="6">
        <f t="shared" si="290"/>
        <v>0</v>
      </c>
      <c r="PT78" s="6">
        <f t="shared" si="290"/>
        <v>0</v>
      </c>
      <c r="PU78" s="6">
        <f t="shared" si="290"/>
        <v>0</v>
      </c>
      <c r="PV78" s="6">
        <f t="shared" si="290"/>
        <v>0</v>
      </c>
      <c r="PW78" s="6">
        <f t="shared" si="290"/>
        <v>0</v>
      </c>
      <c r="PX78" s="6">
        <f t="shared" si="290"/>
        <v>0</v>
      </c>
      <c r="PY78" s="6">
        <f t="shared" si="290"/>
        <v>0</v>
      </c>
      <c r="PZ78" s="6">
        <f t="shared" si="290"/>
        <v>0</v>
      </c>
      <c r="QA78" s="6">
        <f t="shared" si="290"/>
        <v>0</v>
      </c>
      <c r="QB78" s="6">
        <f t="shared" si="290"/>
        <v>0</v>
      </c>
      <c r="QC78" s="6">
        <f t="shared" si="290"/>
        <v>0</v>
      </c>
      <c r="QD78" s="6">
        <f t="shared" si="290"/>
        <v>0</v>
      </c>
      <c r="QE78" s="6">
        <f t="shared" si="290"/>
        <v>0</v>
      </c>
      <c r="QF78" s="6">
        <f t="shared" si="290"/>
        <v>0</v>
      </c>
      <c r="QG78" s="6">
        <f t="shared" si="290"/>
        <v>0</v>
      </c>
      <c r="QH78" s="6">
        <f t="shared" si="290"/>
        <v>0</v>
      </c>
      <c r="QI78" s="6">
        <f t="shared" si="290"/>
        <v>0</v>
      </c>
      <c r="QJ78" s="6">
        <f t="shared" si="290"/>
        <v>0</v>
      </c>
      <c r="QK78" s="6">
        <f t="shared" si="290"/>
        <v>0</v>
      </c>
      <c r="QL78" s="6">
        <f t="shared" si="290"/>
        <v>0</v>
      </c>
      <c r="QM78" s="6">
        <f t="shared" si="290"/>
        <v>0</v>
      </c>
      <c r="QN78" s="6">
        <f t="shared" si="290"/>
        <v>0</v>
      </c>
      <c r="QO78" s="6">
        <f t="shared" si="290"/>
        <v>0</v>
      </c>
      <c r="QP78" s="6">
        <f t="shared" si="290"/>
        <v>0</v>
      </c>
      <c r="QQ78" s="6">
        <f t="shared" si="290"/>
        <v>0</v>
      </c>
      <c r="QR78" s="6">
        <f t="shared" si="290"/>
        <v>0</v>
      </c>
      <c r="QS78" s="6">
        <f t="shared" si="290"/>
        <v>0</v>
      </c>
      <c r="QT78" s="6">
        <f t="shared" si="290"/>
        <v>0</v>
      </c>
      <c r="QU78" s="6">
        <f t="shared" si="290"/>
        <v>0</v>
      </c>
      <c r="QV78" s="6">
        <f t="shared" si="290"/>
        <v>0</v>
      </c>
      <c r="QW78" s="6">
        <f t="shared" si="290"/>
        <v>0</v>
      </c>
      <c r="QX78" s="6">
        <f t="shared" si="290"/>
        <v>0</v>
      </c>
      <c r="QY78" s="6">
        <f t="shared" si="290"/>
        <v>0</v>
      </c>
      <c r="QZ78" s="6">
        <f t="shared" si="290"/>
        <v>0</v>
      </c>
      <c r="RA78" s="6">
        <f t="shared" si="290"/>
        <v>0</v>
      </c>
      <c r="RB78" s="6">
        <f t="shared" si="290"/>
        <v>0</v>
      </c>
      <c r="RC78" s="6">
        <f t="shared" si="290"/>
        <v>0</v>
      </c>
      <c r="RD78" s="6">
        <f t="shared" si="290"/>
        <v>0</v>
      </c>
      <c r="RE78" s="6">
        <f t="shared" si="290"/>
        <v>0</v>
      </c>
      <c r="RF78" s="6">
        <f t="shared" si="290"/>
        <v>0</v>
      </c>
      <c r="RG78" s="6">
        <f t="shared" si="290"/>
        <v>0</v>
      </c>
      <c r="RH78" s="6">
        <f t="shared" si="290"/>
        <v>0</v>
      </c>
      <c r="RI78" s="6">
        <f t="shared" si="290"/>
        <v>0</v>
      </c>
      <c r="RJ78" s="6">
        <f t="shared" si="290"/>
        <v>0</v>
      </c>
      <c r="RK78" s="6">
        <f t="shared" si="290"/>
        <v>0</v>
      </c>
      <c r="RL78" s="6">
        <f t="shared" si="290"/>
        <v>0</v>
      </c>
      <c r="RM78" s="6">
        <f t="shared" si="290"/>
        <v>0</v>
      </c>
      <c r="RN78" s="6">
        <f t="shared" si="290"/>
        <v>0</v>
      </c>
      <c r="RO78" s="6">
        <f t="shared" si="290"/>
        <v>0</v>
      </c>
      <c r="RP78" s="6">
        <f t="shared" si="290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82" t="s">
        <v>52</v>
      </c>
      <c r="MD79" s="111" t="s">
        <v>68</v>
      </c>
      <c r="ME79" s="182" t="s">
        <v>52</v>
      </c>
      <c r="MF79" s="113" t="s">
        <v>41</v>
      </c>
      <c r="MG79" s="58"/>
      <c r="MH79" s="58"/>
      <c r="MI79" s="58"/>
      <c r="MJ79" s="58"/>
      <c r="MK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291">SUM(FK53, -FK57)</f>
        <v>0.35099999999999998</v>
      </c>
      <c r="FL80" s="140">
        <f t="shared" si="291"/>
        <v>0.36620000000000003</v>
      </c>
      <c r="FM80" s="114">
        <f t="shared" si="291"/>
        <v>0.35860000000000003</v>
      </c>
      <c r="FN80" s="173">
        <f t="shared" si="291"/>
        <v>0.35160000000000002</v>
      </c>
      <c r="FO80" s="140">
        <f t="shared" si="291"/>
        <v>0.36059999999999998</v>
      </c>
      <c r="FP80" s="114">
        <f t="shared" si="291"/>
        <v>0.35639999999999994</v>
      </c>
      <c r="FQ80" s="173">
        <f t="shared" si="291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292">SUM(HS51, -HS55)</f>
        <v>0.2833</v>
      </c>
      <c r="HT80" s="173">
        <f t="shared" si="292"/>
        <v>0.2923</v>
      </c>
      <c r="HU80" s="140">
        <f t="shared" si="292"/>
        <v>0.31230000000000002</v>
      </c>
      <c r="HV80" s="114">
        <f t="shared" si="292"/>
        <v>0.30420000000000003</v>
      </c>
      <c r="HW80" s="173">
        <f t="shared" si="292"/>
        <v>0.28759999999999997</v>
      </c>
      <c r="HX80" s="140">
        <f t="shared" si="292"/>
        <v>0.30209999999999998</v>
      </c>
      <c r="HY80" s="114">
        <f t="shared" si="292"/>
        <v>0.31420000000000003</v>
      </c>
      <c r="HZ80" s="173">
        <f t="shared" si="292"/>
        <v>0.31240000000000001</v>
      </c>
      <c r="IA80" s="140">
        <f t="shared" si="292"/>
        <v>0.31269999999999998</v>
      </c>
      <c r="IB80" s="114">
        <f t="shared" si="292"/>
        <v>0.3095</v>
      </c>
      <c r="IC80" s="173">
        <f t="shared" si="292"/>
        <v>0.29219999999999996</v>
      </c>
      <c r="ID80" s="217">
        <f t="shared" ref="ID80:II80" si="293">SUM(ID51, -ID56)</f>
        <v>0.29849999999999999</v>
      </c>
      <c r="IE80" s="15">
        <f t="shared" si="293"/>
        <v>0.32150000000000001</v>
      </c>
      <c r="IF80" s="173">
        <f t="shared" si="293"/>
        <v>0.30320000000000003</v>
      </c>
      <c r="IG80" s="217">
        <f t="shared" si="293"/>
        <v>0.31440000000000001</v>
      </c>
      <c r="IH80" s="15">
        <f t="shared" si="293"/>
        <v>0.32719999999999999</v>
      </c>
      <c r="II80" s="173">
        <f t="shared" si="293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294">SUM(IR55, -IR58)</f>
        <v>0.30959999999999999</v>
      </c>
      <c r="IS80" s="227">
        <f t="shared" si="294"/>
        <v>0.31339999999999996</v>
      </c>
      <c r="IT80" s="212">
        <f t="shared" si="294"/>
        <v>0.31009999999999999</v>
      </c>
      <c r="IU80" s="229">
        <f t="shared" si="294"/>
        <v>0.31190000000000001</v>
      </c>
      <c r="IV80" s="160">
        <f t="shared" si="294"/>
        <v>0.31709999999999999</v>
      </c>
      <c r="IW80" s="201">
        <f t="shared" si="294"/>
        <v>0.32289999999999996</v>
      </c>
      <c r="IX80" s="181">
        <f t="shared" si="294"/>
        <v>0.3362</v>
      </c>
      <c r="IY80" s="160">
        <f t="shared" si="294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295">SUM(JH56, -JH58)</f>
        <v>0.30030000000000001</v>
      </c>
      <c r="JI80" s="201">
        <f t="shared" si="295"/>
        <v>0.30819999999999997</v>
      </c>
      <c r="JJ80" s="181">
        <f t="shared" si="295"/>
        <v>0.29730000000000001</v>
      </c>
      <c r="JK80" s="160">
        <f t="shared" si="295"/>
        <v>0.31090000000000001</v>
      </c>
      <c r="JL80" s="201">
        <f t="shared" si="295"/>
        <v>0.31180000000000002</v>
      </c>
      <c r="JM80" s="169">
        <f t="shared" si="295"/>
        <v>0.32879999999999998</v>
      </c>
      <c r="JN80" s="109">
        <f t="shared" si="295"/>
        <v>0.31029999999999996</v>
      </c>
      <c r="JO80" s="109">
        <f t="shared" si="295"/>
        <v>0.3347</v>
      </c>
      <c r="JP80" s="109">
        <f t="shared" si="295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296">SUM(KJ51, -KJ55)</f>
        <v>0.34109999999999996</v>
      </c>
      <c r="KK80" s="114">
        <f t="shared" si="296"/>
        <v>0.31419999999999998</v>
      </c>
      <c r="KL80" s="173">
        <f t="shared" si="296"/>
        <v>0.3201</v>
      </c>
      <c r="KM80" s="140">
        <f t="shared" si="296"/>
        <v>0.32219999999999999</v>
      </c>
      <c r="KN80" s="114">
        <f t="shared" si="296"/>
        <v>0.3115</v>
      </c>
      <c r="KO80" s="173">
        <f t="shared" si="296"/>
        <v>0.30430000000000001</v>
      </c>
      <c r="KP80" s="140">
        <f t="shared" si="296"/>
        <v>0.2944</v>
      </c>
      <c r="KQ80" s="114">
        <f t="shared" si="296"/>
        <v>0.29260000000000003</v>
      </c>
      <c r="KR80" s="173">
        <f t="shared" si="296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09">
        <f>SUM(MC51, -MC56)</f>
        <v>0.21379999999999999</v>
      </c>
      <c r="MD80" s="110">
        <f>SUM(MD53, -MD57)</f>
        <v>0.21149999999999999</v>
      </c>
      <c r="ME80" s="109">
        <f>SUM(ME51, -ME56)</f>
        <v>0.2203</v>
      </c>
      <c r="MF80" s="114">
        <f>SUM(MF52, -MF57)</f>
        <v>0.23480000000000001</v>
      </c>
      <c r="MG80" s="6">
        <f>SUM(MG68, -MG74)</f>
        <v>0</v>
      </c>
      <c r="MH80" s="6">
        <f>SUM(MH67, -MH73)</f>
        <v>0</v>
      </c>
      <c r="MI80" s="6">
        <f>SUM(MI67, -MI73,)</f>
        <v>0</v>
      </c>
      <c r="MJ80" s="6">
        <f>SUM(MJ68, -MJ74)</f>
        <v>0</v>
      </c>
      <c r="MK80" s="6">
        <f>SUM(MK67, -MK73)</f>
        <v>0</v>
      </c>
      <c r="MM80" s="6">
        <f>SUM(MM67, -MM73,)</f>
        <v>0</v>
      </c>
      <c r="MN80" s="6">
        <f>SUM(MN68, -MN74)</f>
        <v>0</v>
      </c>
      <c r="MO80" s="6">
        <f>SUM(MO67, -MO73)</f>
        <v>0</v>
      </c>
      <c r="MP80" s="6">
        <f>SUM(MP67, -MP73,)</f>
        <v>0</v>
      </c>
      <c r="MQ80" s="6">
        <f>SUM(MQ68, -MQ74)</f>
        <v>0</v>
      </c>
      <c r="MR80" s="6">
        <f>SUM(MR67, -MR73)</f>
        <v>0</v>
      </c>
      <c r="MS80" s="6">
        <f>SUM(MS67, -MS73,)</f>
        <v>0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11" t="s">
        <v>68</v>
      </c>
      <c r="MD81" s="182" t="s">
        <v>52</v>
      </c>
      <c r="ME81" s="111" t="s">
        <v>68</v>
      </c>
      <c r="MF81" s="111" t="s">
        <v>68</v>
      </c>
      <c r="MG81" s="58"/>
      <c r="MH81" s="58"/>
      <c r="MI81" s="58"/>
      <c r="MJ81" s="58"/>
      <c r="MK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297">SUM(Q52, -Q56)</f>
        <v>0.107</v>
      </c>
      <c r="R82" s="170">
        <f t="shared" si="297"/>
        <v>0.11929999999999999</v>
      </c>
      <c r="S82" s="219">
        <f t="shared" si="297"/>
        <v>0.1293</v>
      </c>
      <c r="T82" s="87">
        <f t="shared" si="297"/>
        <v>0.13999999999999999</v>
      </c>
      <c r="U82" s="144">
        <f t="shared" si="297"/>
        <v>9.820000000000001E-2</v>
      </c>
      <c r="V82" s="219">
        <f t="shared" si="297"/>
        <v>0.1032</v>
      </c>
      <c r="W82" s="87">
        <f t="shared" si="297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298">SUM(BE52, -BE56)</f>
        <v>0.23449999999999999</v>
      </c>
      <c r="BF82" s="140">
        <f t="shared" si="298"/>
        <v>0.22810000000000002</v>
      </c>
      <c r="BG82" s="114">
        <f t="shared" si="298"/>
        <v>0.21359999999999998</v>
      </c>
      <c r="BH82" s="173">
        <f t="shared" si="298"/>
        <v>0.19950000000000001</v>
      </c>
      <c r="BI82" s="140">
        <f t="shared" si="298"/>
        <v>0.1976</v>
      </c>
      <c r="BJ82" s="114">
        <f t="shared" si="298"/>
        <v>0.2019</v>
      </c>
      <c r="BK82" s="173">
        <f t="shared" si="298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299">SUM(CD55, -CD58)</f>
        <v>0.19339999999999999</v>
      </c>
      <c r="CE82" s="142">
        <f t="shared" si="299"/>
        <v>0.1938</v>
      </c>
      <c r="CF82" s="112">
        <f t="shared" si="299"/>
        <v>0.18729999999999999</v>
      </c>
      <c r="CG82" s="172">
        <f t="shared" si="299"/>
        <v>0.1948</v>
      </c>
      <c r="CH82" s="142">
        <f t="shared" si="299"/>
        <v>0.19270000000000001</v>
      </c>
      <c r="CI82" s="112">
        <f t="shared" si="299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00">SUM(DT53, -DT57)</f>
        <v>0.3422</v>
      </c>
      <c r="DU82" s="160">
        <f t="shared" si="300"/>
        <v>0.3332</v>
      </c>
      <c r="DV82" s="201">
        <f t="shared" si="300"/>
        <v>0.30959999999999999</v>
      </c>
      <c r="DW82" s="181">
        <f t="shared" si="300"/>
        <v>0.3236</v>
      </c>
      <c r="DX82" s="201">
        <f t="shared" si="300"/>
        <v>0.30349999999999999</v>
      </c>
      <c r="DY82" s="110">
        <f t="shared" si="300"/>
        <v>0.27749999999999997</v>
      </c>
      <c r="DZ82" s="109">
        <f t="shared" si="300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01">SUM(EK53, -EK57)</f>
        <v>0.29409999999999997</v>
      </c>
      <c r="EL82" s="109">
        <f t="shared" si="301"/>
        <v>0.31609999999999999</v>
      </c>
      <c r="EM82" s="169">
        <f t="shared" si="301"/>
        <v>0.27789999999999998</v>
      </c>
      <c r="EN82" s="147">
        <f t="shared" si="301"/>
        <v>0.30230000000000001</v>
      </c>
      <c r="EO82" s="109">
        <f t="shared" si="301"/>
        <v>0.30509999999999998</v>
      </c>
      <c r="EP82" s="169">
        <f t="shared" si="301"/>
        <v>0.31040000000000001</v>
      </c>
      <c r="EQ82" s="147">
        <f t="shared" si="301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02">SUM(HH53, -HH57)</f>
        <v>0.28160000000000002</v>
      </c>
      <c r="HI82" s="140">
        <f t="shared" si="302"/>
        <v>0.32190000000000002</v>
      </c>
      <c r="HJ82" s="114">
        <f t="shared" si="302"/>
        <v>0.30790000000000001</v>
      </c>
      <c r="HK82" s="173">
        <f t="shared" si="302"/>
        <v>0.29680000000000001</v>
      </c>
      <c r="HL82" s="147">
        <f t="shared" si="302"/>
        <v>0.29410000000000003</v>
      </c>
      <c r="HM82" s="114">
        <f t="shared" si="302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03">SUM(HR54, -HR58)</f>
        <v>0.27639999999999998</v>
      </c>
      <c r="HS82" s="201">
        <f t="shared" si="303"/>
        <v>0.27979999999999999</v>
      </c>
      <c r="HT82" s="181">
        <f t="shared" si="303"/>
        <v>0.29020000000000001</v>
      </c>
      <c r="HU82" s="160">
        <f t="shared" si="303"/>
        <v>0.29309999999999997</v>
      </c>
      <c r="HV82" s="201">
        <f t="shared" si="303"/>
        <v>0.28459999999999996</v>
      </c>
      <c r="HW82" s="181">
        <f t="shared" si="303"/>
        <v>0.26989999999999997</v>
      </c>
      <c r="HX82" s="160">
        <f t="shared" si="303"/>
        <v>0.28270000000000001</v>
      </c>
      <c r="HY82" s="201">
        <f t="shared" si="303"/>
        <v>0.28739999999999999</v>
      </c>
      <c r="HZ82" s="169">
        <f t="shared" si="303"/>
        <v>0.30249999999999999</v>
      </c>
      <c r="IA82" s="147">
        <f t="shared" si="303"/>
        <v>0.28799999999999998</v>
      </c>
      <c r="IB82" s="109">
        <f t="shared" si="303"/>
        <v>0.28660000000000002</v>
      </c>
      <c r="IC82" s="181">
        <f t="shared" si="303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04">SUM(KH51, -KH54)</f>
        <v>0.32540000000000002</v>
      </c>
      <c r="KI82" s="173">
        <f t="shared" si="304"/>
        <v>0.32239999999999996</v>
      </c>
      <c r="KJ82" s="140">
        <f t="shared" si="304"/>
        <v>0.31499999999999995</v>
      </c>
      <c r="KK82" s="114">
        <f t="shared" si="304"/>
        <v>0.28539999999999999</v>
      </c>
      <c r="KL82" s="173">
        <f t="shared" si="304"/>
        <v>0.28209999999999996</v>
      </c>
      <c r="KM82" s="142">
        <f t="shared" si="304"/>
        <v>0.30130000000000001</v>
      </c>
      <c r="KN82" s="201">
        <f t="shared" si="304"/>
        <v>0.27290000000000003</v>
      </c>
      <c r="KO82" s="173">
        <f t="shared" si="304"/>
        <v>0.28079999999999999</v>
      </c>
      <c r="KP82" s="140">
        <f t="shared" si="304"/>
        <v>0.27640000000000003</v>
      </c>
      <c r="KQ82" s="114">
        <f t="shared" si="304"/>
        <v>0.28710000000000002</v>
      </c>
      <c r="KR82" s="173">
        <f t="shared" si="304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10">
        <f>SUM(MC53, -MC57)</f>
        <v>0.1925</v>
      </c>
      <c r="MD82" s="109">
        <f>SUM(MD51, -MD56)</f>
        <v>0.20779999999999998</v>
      </c>
      <c r="ME82" s="110">
        <f>SUM(ME53, -ME57)</f>
        <v>0.21479999999999999</v>
      </c>
      <c r="MF82" s="110">
        <f>SUM(MF53, -MF57)</f>
        <v>0.2074</v>
      </c>
      <c r="MG82" s="6">
        <f>SUM(MG67, -MG73)</f>
        <v>0</v>
      </c>
      <c r="MH82" s="6">
        <f>SUM(MH68, -MH74)</f>
        <v>0</v>
      </c>
      <c r="MI82" s="6">
        <f>SUM(MI68, -MI74)</f>
        <v>0</v>
      </c>
      <c r="MJ82" s="6">
        <f>SUM(MJ67, -MJ73)</f>
        <v>0</v>
      </c>
      <c r="MK82" s="6">
        <f>SUM(MK68, -MK74)</f>
        <v>0</v>
      </c>
      <c r="MM82" s="6">
        <f>SUM(MM68, -MM74)</f>
        <v>0</v>
      </c>
      <c r="MN82" s="6">
        <f>SUM(MN67, -MN73)</f>
        <v>0</v>
      </c>
      <c r="MO82" s="6">
        <f>SUM(MO68, -MO74)</f>
        <v>0</v>
      </c>
      <c r="MP82" s="6">
        <f>SUM(MP68, -MP74)</f>
        <v>0</v>
      </c>
      <c r="MQ82" s="6">
        <f>SUM(MQ67, -MQ73)</f>
        <v>0</v>
      </c>
      <c r="MR82" s="6">
        <f>SUM(MR68, -MR74)</f>
        <v>0</v>
      </c>
      <c r="MS82" s="6">
        <f>SUM(MS68, -MS74)</f>
        <v>0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16" t="s">
        <v>48</v>
      </c>
      <c r="MD83" s="116" t="s">
        <v>48</v>
      </c>
      <c r="ME83" s="116" t="s">
        <v>48</v>
      </c>
      <c r="MF83" s="117" t="s">
        <v>64</v>
      </c>
      <c r="MG83" s="58"/>
      <c r="MH83" s="58"/>
      <c r="MI83" s="58"/>
      <c r="MJ83" s="58"/>
      <c r="MK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05">SUM(BE52, -BE55)</f>
        <v>0.2238</v>
      </c>
      <c r="BF84" s="140">
        <f t="shared" si="305"/>
        <v>0.22100000000000003</v>
      </c>
      <c r="BG84" s="114">
        <f t="shared" si="305"/>
        <v>0.2127</v>
      </c>
      <c r="BH84" s="173">
        <f t="shared" si="305"/>
        <v>0.19350000000000001</v>
      </c>
      <c r="BI84" s="140">
        <f t="shared" si="305"/>
        <v>0.18340000000000001</v>
      </c>
      <c r="BJ84" s="114">
        <f t="shared" si="305"/>
        <v>0.19309999999999999</v>
      </c>
      <c r="BK84" s="173">
        <f t="shared" si="305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06">SUM(DS54, -DS57)</f>
        <v>0.31369999999999998</v>
      </c>
      <c r="DT84" s="170">
        <f t="shared" si="306"/>
        <v>0.33260000000000001</v>
      </c>
      <c r="DU84" s="138">
        <f t="shared" si="306"/>
        <v>0.318</v>
      </c>
      <c r="DV84" s="110">
        <f t="shared" si="306"/>
        <v>0.29580000000000001</v>
      </c>
      <c r="DW84" s="170">
        <f t="shared" si="306"/>
        <v>0.3145</v>
      </c>
      <c r="DX84" s="110">
        <f t="shared" si="306"/>
        <v>0.29530000000000001</v>
      </c>
      <c r="DY84" s="109">
        <f t="shared" si="306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07">SUM(EC73, -EC80)</f>
        <v>0</v>
      </c>
      <c r="ED84" s="6">
        <f t="shared" si="307"/>
        <v>0</v>
      </c>
      <c r="EE84" s="6">
        <f t="shared" si="307"/>
        <v>0</v>
      </c>
      <c r="EF84" s="6">
        <f t="shared" si="307"/>
        <v>0</v>
      </c>
      <c r="EG84" s="6">
        <f t="shared" si="307"/>
        <v>0</v>
      </c>
      <c r="EH84" s="6">
        <f t="shared" si="307"/>
        <v>0</v>
      </c>
      <c r="EI84" s="6">
        <f t="shared" si="307"/>
        <v>0</v>
      </c>
      <c r="EK84" s="138">
        <f t="shared" ref="EK84:ES84" si="308">SUM(EK54, -EK57)</f>
        <v>0.27239999999999998</v>
      </c>
      <c r="EL84" s="110">
        <f t="shared" si="308"/>
        <v>0.2974</v>
      </c>
      <c r="EM84" s="170">
        <f t="shared" si="308"/>
        <v>0.25990000000000002</v>
      </c>
      <c r="EN84" s="138">
        <f t="shared" si="308"/>
        <v>0.27800000000000002</v>
      </c>
      <c r="EO84" s="110">
        <f t="shared" si="308"/>
        <v>0.29089999999999999</v>
      </c>
      <c r="EP84" s="170">
        <f t="shared" si="308"/>
        <v>0.27529999999999999</v>
      </c>
      <c r="EQ84" s="138">
        <f t="shared" si="308"/>
        <v>0.26890000000000003</v>
      </c>
      <c r="ER84" s="110">
        <f t="shared" si="308"/>
        <v>0.27149999999999996</v>
      </c>
      <c r="ES84" s="170">
        <f t="shared" si="308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09">SUM(GV73, -GV80)</f>
        <v>0</v>
      </c>
      <c r="GW84" s="6">
        <f t="shared" si="309"/>
        <v>0</v>
      </c>
      <c r="GX84" s="6">
        <f t="shared" si="309"/>
        <v>0</v>
      </c>
      <c r="GY84" s="6">
        <f t="shared" si="309"/>
        <v>0</v>
      </c>
      <c r="GZ84" s="6">
        <f t="shared" si="309"/>
        <v>0</v>
      </c>
      <c r="HA84" s="6">
        <f t="shared" si="309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10">SUM(HI54, -HI57)</f>
        <v>0.29370000000000002</v>
      </c>
      <c r="HJ84" s="109">
        <f t="shared" si="310"/>
        <v>0.29149999999999998</v>
      </c>
      <c r="HK84" s="169">
        <f t="shared" si="310"/>
        <v>0.28470000000000001</v>
      </c>
      <c r="HL84" s="140">
        <f t="shared" si="310"/>
        <v>0.28700000000000003</v>
      </c>
      <c r="HM84" s="109">
        <f t="shared" si="310"/>
        <v>0.27929999999999999</v>
      </c>
      <c r="HN84" s="169">
        <f t="shared" si="310"/>
        <v>0.26890000000000003</v>
      </c>
      <c r="HO84" s="147">
        <f t="shared" si="310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11">SUM(HW54, -HW57)</f>
        <v>0.25600000000000001</v>
      </c>
      <c r="HX84" s="147">
        <f t="shared" si="311"/>
        <v>0.26979999999999998</v>
      </c>
      <c r="HY84" s="109">
        <f t="shared" si="311"/>
        <v>0.2732</v>
      </c>
      <c r="HZ84" s="181">
        <f t="shared" si="311"/>
        <v>0.28079999999999999</v>
      </c>
      <c r="IA84" s="160">
        <f t="shared" si="311"/>
        <v>0.2797</v>
      </c>
      <c r="IB84" s="201">
        <f t="shared" si="311"/>
        <v>0.2767</v>
      </c>
      <c r="IC84" s="169">
        <f t="shared" si="311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12">SUM(KE51, -KE53)</f>
        <v>0.33289999999999997</v>
      </c>
      <c r="KF84" s="172">
        <f t="shared" si="312"/>
        <v>0.31779999999999997</v>
      </c>
      <c r="KG84" s="142">
        <f t="shared" si="312"/>
        <v>0.32579999999999998</v>
      </c>
      <c r="KH84" s="112">
        <f t="shared" si="312"/>
        <v>0.31310000000000004</v>
      </c>
      <c r="KI84" s="172">
        <f t="shared" si="312"/>
        <v>0.31859999999999999</v>
      </c>
      <c r="KJ84" s="142">
        <f t="shared" si="312"/>
        <v>0.3044</v>
      </c>
      <c r="KK84" s="112">
        <f t="shared" si="312"/>
        <v>0.27949999999999997</v>
      </c>
      <c r="KL84" s="172">
        <f t="shared" si="312"/>
        <v>0.28209999999999996</v>
      </c>
      <c r="KM84" s="140">
        <f t="shared" si="312"/>
        <v>0.29209999999999997</v>
      </c>
      <c r="KN84" s="112">
        <f t="shared" si="312"/>
        <v>0.27160000000000001</v>
      </c>
      <c r="KO84" s="172">
        <f t="shared" si="312"/>
        <v>0.27790000000000004</v>
      </c>
      <c r="KP84" s="142">
        <f t="shared" si="312"/>
        <v>0.26840000000000003</v>
      </c>
      <c r="KQ84" s="112">
        <f t="shared" si="312"/>
        <v>0.28200000000000003</v>
      </c>
      <c r="KR84" s="181">
        <f t="shared" si="312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13">SUM(LV54, -LV57)</f>
        <v>0.1898</v>
      </c>
      <c r="LW84" s="140">
        <f t="shared" si="313"/>
        <v>0.18869999999999998</v>
      </c>
      <c r="LX84" s="114">
        <f t="shared" si="313"/>
        <v>0.19289999999999999</v>
      </c>
      <c r="LY84" s="173">
        <f t="shared" si="313"/>
        <v>0.1925</v>
      </c>
      <c r="LZ84" s="140">
        <f t="shared" si="313"/>
        <v>0.17299999999999999</v>
      </c>
      <c r="MA84" s="114">
        <f t="shared" si="313"/>
        <v>0.18640000000000001</v>
      </c>
      <c r="MB84" s="173">
        <f t="shared" si="313"/>
        <v>0.17519999999999999</v>
      </c>
      <c r="MC84" s="114">
        <f>SUM(MC54, -MC57)</f>
        <v>0.18330000000000002</v>
      </c>
      <c r="MD84" s="114">
        <f>SUM(MD54, -MD57)</f>
        <v>0.19929999999999998</v>
      </c>
      <c r="ME84" s="114">
        <f>SUM(ME54, -ME57)</f>
        <v>0.19209999999999999</v>
      </c>
      <c r="MF84" s="114">
        <f>SUM(MF54, -MF57)</f>
        <v>0.193</v>
      </c>
      <c r="MG84" s="6">
        <f t="shared" ref="MF84:MK84" si="314">SUM(MG73, -MG80)</f>
        <v>0</v>
      </c>
      <c r="MH84" s="6">
        <f t="shared" si="314"/>
        <v>0</v>
      </c>
      <c r="MI84" s="6">
        <f t="shared" si="314"/>
        <v>0</v>
      </c>
      <c r="MJ84" s="6">
        <f t="shared" si="314"/>
        <v>0</v>
      </c>
      <c r="MK84" s="6">
        <f t="shared" si="314"/>
        <v>0</v>
      </c>
      <c r="MM84" s="6">
        <f t="shared" ref="MM84:OX84" si="315">SUM(MM73, -MM80)</f>
        <v>0</v>
      </c>
      <c r="MN84" s="6">
        <f t="shared" si="315"/>
        <v>0</v>
      </c>
      <c r="MO84" s="6">
        <f t="shared" si="315"/>
        <v>0</v>
      </c>
      <c r="MP84" s="6">
        <f t="shared" si="315"/>
        <v>0</v>
      </c>
      <c r="MQ84" s="6">
        <f t="shared" si="315"/>
        <v>0</v>
      </c>
      <c r="MR84" s="6">
        <f t="shared" si="315"/>
        <v>0</v>
      </c>
      <c r="MS84" s="6">
        <f t="shared" si="315"/>
        <v>0</v>
      </c>
      <c r="MT84" s="6">
        <f t="shared" si="315"/>
        <v>0</v>
      </c>
      <c r="MU84" s="6">
        <f t="shared" si="315"/>
        <v>0</v>
      </c>
      <c r="MV84" s="6">
        <f t="shared" si="315"/>
        <v>0</v>
      </c>
      <c r="MW84" s="6">
        <f t="shared" si="315"/>
        <v>0</v>
      </c>
      <c r="MX84" s="6">
        <f t="shared" si="315"/>
        <v>0</v>
      </c>
      <c r="MY84" s="6">
        <f t="shared" si="315"/>
        <v>0</v>
      </c>
      <c r="MZ84" s="6">
        <f t="shared" si="315"/>
        <v>0</v>
      </c>
      <c r="NA84" s="6">
        <f t="shared" si="315"/>
        <v>0</v>
      </c>
      <c r="NB84" s="6">
        <f t="shared" si="315"/>
        <v>0</v>
      </c>
      <c r="NC84" s="6">
        <f t="shared" si="315"/>
        <v>0</v>
      </c>
      <c r="ND84" s="6">
        <f t="shared" si="315"/>
        <v>0</v>
      </c>
      <c r="NE84" s="6">
        <f t="shared" si="315"/>
        <v>0</v>
      </c>
      <c r="NF84" s="6">
        <f t="shared" si="315"/>
        <v>0</v>
      </c>
      <c r="NG84" s="6">
        <f t="shared" si="315"/>
        <v>0</v>
      </c>
      <c r="NH84" s="6">
        <f t="shared" si="315"/>
        <v>0</v>
      </c>
      <c r="NI84" s="6">
        <f t="shared" si="315"/>
        <v>0</v>
      </c>
      <c r="NJ84" s="6">
        <f t="shared" si="315"/>
        <v>0</v>
      </c>
      <c r="NK84" s="6">
        <f t="shared" si="315"/>
        <v>0</v>
      </c>
      <c r="NL84" s="6">
        <f t="shared" si="315"/>
        <v>0</v>
      </c>
      <c r="NM84" s="6">
        <f t="shared" si="315"/>
        <v>0</v>
      </c>
      <c r="NN84" s="6">
        <f t="shared" si="315"/>
        <v>0</v>
      </c>
      <c r="NO84" s="6">
        <f t="shared" si="315"/>
        <v>0</v>
      </c>
      <c r="NP84" s="6">
        <f t="shared" si="315"/>
        <v>0</v>
      </c>
      <c r="NQ84" s="6">
        <f t="shared" si="315"/>
        <v>0</v>
      </c>
      <c r="NR84" s="6">
        <f t="shared" si="315"/>
        <v>0</v>
      </c>
      <c r="NS84" s="6">
        <f t="shared" si="315"/>
        <v>0</v>
      </c>
      <c r="NT84" s="6">
        <f t="shared" si="315"/>
        <v>0</v>
      </c>
      <c r="NU84" s="6">
        <f t="shared" si="315"/>
        <v>0</v>
      </c>
      <c r="NV84" s="6">
        <f t="shared" si="315"/>
        <v>0</v>
      </c>
      <c r="NW84" s="6">
        <f t="shared" si="315"/>
        <v>0</v>
      </c>
      <c r="NX84" s="6">
        <f t="shared" si="315"/>
        <v>0</v>
      </c>
      <c r="NY84" s="6">
        <f t="shared" si="315"/>
        <v>0</v>
      </c>
      <c r="NZ84" s="6">
        <f t="shared" si="315"/>
        <v>0</v>
      </c>
      <c r="OA84" s="6">
        <f t="shared" si="315"/>
        <v>0</v>
      </c>
      <c r="OB84" s="6">
        <f t="shared" si="315"/>
        <v>0</v>
      </c>
      <c r="OC84" s="6">
        <f t="shared" si="315"/>
        <v>0</v>
      </c>
      <c r="OD84" s="6">
        <f t="shared" si="315"/>
        <v>0</v>
      </c>
      <c r="OE84" s="6">
        <f t="shared" si="315"/>
        <v>0</v>
      </c>
      <c r="OF84" s="6">
        <f t="shared" si="315"/>
        <v>0</v>
      </c>
      <c r="OG84" s="6">
        <f t="shared" si="315"/>
        <v>0</v>
      </c>
      <c r="OH84" s="6">
        <f t="shared" si="315"/>
        <v>0</v>
      </c>
      <c r="OI84" s="6">
        <f t="shared" si="315"/>
        <v>0</v>
      </c>
      <c r="OJ84" s="6">
        <f t="shared" si="315"/>
        <v>0</v>
      </c>
      <c r="OK84" s="6">
        <f t="shared" si="315"/>
        <v>0</v>
      </c>
      <c r="OL84" s="6">
        <f t="shared" si="315"/>
        <v>0</v>
      </c>
      <c r="OM84" s="6">
        <f t="shared" si="315"/>
        <v>0</v>
      </c>
      <c r="ON84" s="6">
        <f t="shared" si="315"/>
        <v>0</v>
      </c>
      <c r="OO84" s="6">
        <f t="shared" si="315"/>
        <v>0</v>
      </c>
      <c r="OP84" s="6">
        <f t="shared" si="315"/>
        <v>0</v>
      </c>
      <c r="OQ84" s="6">
        <f t="shared" si="315"/>
        <v>0</v>
      </c>
      <c r="OR84" s="6">
        <f t="shared" si="315"/>
        <v>0</v>
      </c>
      <c r="OS84" s="6">
        <f t="shared" si="315"/>
        <v>0</v>
      </c>
      <c r="OT84" s="6">
        <f t="shared" si="315"/>
        <v>0</v>
      </c>
      <c r="OU84" s="6">
        <f t="shared" si="315"/>
        <v>0</v>
      </c>
      <c r="OV84" s="6">
        <f t="shared" si="315"/>
        <v>0</v>
      </c>
      <c r="OW84" s="6">
        <f t="shared" si="315"/>
        <v>0</v>
      </c>
      <c r="OX84" s="6">
        <f t="shared" si="315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16">SUM(PE73, -PE80)</f>
        <v>0</v>
      </c>
      <c r="PF84" s="6">
        <f t="shared" si="316"/>
        <v>0</v>
      </c>
      <c r="PG84" s="6">
        <f t="shared" si="316"/>
        <v>0</v>
      </c>
      <c r="PH84" s="6">
        <f t="shared" si="316"/>
        <v>0</v>
      </c>
      <c r="PI84" s="6">
        <f t="shared" si="316"/>
        <v>0</v>
      </c>
      <c r="PJ84" s="6">
        <f t="shared" si="316"/>
        <v>0</v>
      </c>
      <c r="PK84" s="6">
        <f t="shared" si="316"/>
        <v>0</v>
      </c>
      <c r="PL84" s="6">
        <f t="shared" si="316"/>
        <v>0</v>
      </c>
      <c r="PM84" s="6">
        <f t="shared" si="316"/>
        <v>0</v>
      </c>
      <c r="PN84" s="6">
        <f t="shared" si="316"/>
        <v>0</v>
      </c>
      <c r="PO84" s="6">
        <f t="shared" si="316"/>
        <v>0</v>
      </c>
      <c r="PP84" s="6">
        <f t="shared" si="316"/>
        <v>0</v>
      </c>
      <c r="PQ84" s="6">
        <f t="shared" si="316"/>
        <v>0</v>
      </c>
      <c r="PR84" s="6">
        <f t="shared" si="316"/>
        <v>0</v>
      </c>
      <c r="PS84" s="6">
        <f t="shared" si="316"/>
        <v>0</v>
      </c>
      <c r="PT84" s="6">
        <f t="shared" si="316"/>
        <v>0</v>
      </c>
      <c r="PU84" s="6">
        <f t="shared" si="316"/>
        <v>0</v>
      </c>
      <c r="PV84" s="6">
        <f t="shared" si="316"/>
        <v>0</v>
      </c>
      <c r="PW84" s="6">
        <f t="shared" si="316"/>
        <v>0</v>
      </c>
      <c r="PX84" s="6">
        <f t="shared" si="316"/>
        <v>0</v>
      </c>
      <c r="PY84" s="6">
        <f t="shared" si="316"/>
        <v>0</v>
      </c>
      <c r="PZ84" s="6">
        <f t="shared" si="316"/>
        <v>0</v>
      </c>
      <c r="QA84" s="6">
        <f t="shared" si="316"/>
        <v>0</v>
      </c>
      <c r="QB84" s="6">
        <f t="shared" si="316"/>
        <v>0</v>
      </c>
      <c r="QC84" s="6">
        <f t="shared" si="316"/>
        <v>0</v>
      </c>
      <c r="QD84" s="6">
        <f t="shared" si="316"/>
        <v>0</v>
      </c>
      <c r="QE84" s="6">
        <f t="shared" si="316"/>
        <v>0</v>
      </c>
      <c r="QF84" s="6">
        <f t="shared" si="316"/>
        <v>0</v>
      </c>
      <c r="QG84" s="6">
        <f t="shared" si="316"/>
        <v>0</v>
      </c>
      <c r="QH84" s="6">
        <f t="shared" si="316"/>
        <v>0</v>
      </c>
      <c r="QI84" s="6">
        <f t="shared" si="316"/>
        <v>0</v>
      </c>
      <c r="QJ84" s="6">
        <f t="shared" si="316"/>
        <v>0</v>
      </c>
      <c r="QK84" s="6">
        <f t="shared" si="316"/>
        <v>0</v>
      </c>
      <c r="QL84" s="6">
        <f t="shared" si="316"/>
        <v>0</v>
      </c>
      <c r="QM84" s="6">
        <f t="shared" si="316"/>
        <v>0</v>
      </c>
      <c r="QN84" s="6">
        <f t="shared" si="316"/>
        <v>0</v>
      </c>
      <c r="QO84" s="6">
        <f t="shared" si="316"/>
        <v>0</v>
      </c>
      <c r="QP84" s="6">
        <f t="shared" si="316"/>
        <v>0</v>
      </c>
      <c r="QQ84" s="6">
        <f t="shared" si="316"/>
        <v>0</v>
      </c>
      <c r="QR84" s="6">
        <f t="shared" si="316"/>
        <v>0</v>
      </c>
      <c r="QS84" s="6">
        <f t="shared" si="316"/>
        <v>0</v>
      </c>
      <c r="QT84" s="6">
        <f t="shared" si="316"/>
        <v>0</v>
      </c>
      <c r="QU84" s="6">
        <f t="shared" si="316"/>
        <v>0</v>
      </c>
      <c r="QV84" s="6">
        <f t="shared" si="316"/>
        <v>0</v>
      </c>
      <c r="QW84" s="6">
        <f t="shared" si="316"/>
        <v>0</v>
      </c>
      <c r="QX84" s="6">
        <f t="shared" si="316"/>
        <v>0</v>
      </c>
      <c r="QY84" s="6">
        <f t="shared" si="316"/>
        <v>0</v>
      </c>
      <c r="QZ84" s="6">
        <f t="shared" si="316"/>
        <v>0</v>
      </c>
      <c r="RA84" s="6">
        <f t="shared" si="316"/>
        <v>0</v>
      </c>
      <c r="RB84" s="6">
        <f t="shared" si="316"/>
        <v>0</v>
      </c>
      <c r="RC84" s="6">
        <f t="shared" si="316"/>
        <v>0</v>
      </c>
      <c r="RD84" s="6">
        <f t="shared" si="316"/>
        <v>0</v>
      </c>
      <c r="RE84" s="6">
        <f t="shared" si="316"/>
        <v>0</v>
      </c>
      <c r="RF84" s="6">
        <f t="shared" si="316"/>
        <v>0</v>
      </c>
      <c r="RG84" s="6">
        <f t="shared" si="316"/>
        <v>0</v>
      </c>
      <c r="RH84" s="6">
        <f t="shared" si="316"/>
        <v>0</v>
      </c>
      <c r="RI84" s="6">
        <f t="shared" si="316"/>
        <v>0</v>
      </c>
      <c r="RJ84" s="6">
        <f t="shared" si="316"/>
        <v>0</v>
      </c>
      <c r="RK84" s="6">
        <f t="shared" si="316"/>
        <v>0</v>
      </c>
      <c r="RL84" s="6">
        <f t="shared" si="316"/>
        <v>0</v>
      </c>
      <c r="RM84" s="6">
        <f t="shared" si="316"/>
        <v>0</v>
      </c>
      <c r="RN84" s="6">
        <f t="shared" si="316"/>
        <v>0</v>
      </c>
      <c r="RO84" s="6">
        <f t="shared" si="316"/>
        <v>0</v>
      </c>
      <c r="RP84" s="6">
        <f t="shared" si="316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17" t="s">
        <v>64</v>
      </c>
      <c r="MD85" s="117" t="s">
        <v>64</v>
      </c>
      <c r="ME85" s="117" t="s">
        <v>64</v>
      </c>
      <c r="MF85" s="116" t="s">
        <v>48</v>
      </c>
      <c r="MG85" s="58"/>
      <c r="MH85" s="58"/>
      <c r="MI85" s="58"/>
      <c r="MJ85" s="58"/>
      <c r="MK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17">SUM(BD53, -BD57)</f>
        <v>0.15740000000000001</v>
      </c>
      <c r="BE86" s="170">
        <f t="shared" si="317"/>
        <v>0.2077</v>
      </c>
      <c r="BF86" s="138">
        <f t="shared" si="317"/>
        <v>0.20429999999999998</v>
      </c>
      <c r="BG86" s="110">
        <f t="shared" si="317"/>
        <v>0.19500000000000001</v>
      </c>
      <c r="BH86" s="170">
        <f t="shared" si="317"/>
        <v>0.17849999999999999</v>
      </c>
      <c r="BI86" s="160">
        <f t="shared" si="317"/>
        <v>0.16689999999999999</v>
      </c>
      <c r="BJ86" s="110">
        <f t="shared" si="317"/>
        <v>0.18679999999999999</v>
      </c>
      <c r="BK86" s="170">
        <f t="shared" si="317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18">SUM(BV52, -BV56)</f>
        <v>0.2329</v>
      </c>
      <c r="BW86" s="114">
        <f t="shared" si="318"/>
        <v>0.22009999999999999</v>
      </c>
      <c r="BX86" s="173">
        <f t="shared" si="318"/>
        <v>0.21760000000000002</v>
      </c>
      <c r="BY86" s="217">
        <f t="shared" si="318"/>
        <v>0.25340000000000001</v>
      </c>
      <c r="BZ86" s="15">
        <f t="shared" si="318"/>
        <v>0.24309999999999998</v>
      </c>
      <c r="CA86" s="145">
        <f t="shared" si="318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19">SUM(CR52, -CR56)</f>
        <v>0.20519999999999999</v>
      </c>
      <c r="CS86" s="173">
        <f t="shared" si="319"/>
        <v>0.19850000000000001</v>
      </c>
      <c r="CT86" s="140">
        <f t="shared" si="319"/>
        <v>0.20760000000000001</v>
      </c>
      <c r="CU86" s="114">
        <f t="shared" si="319"/>
        <v>0.2117</v>
      </c>
      <c r="CV86" s="173">
        <f t="shared" si="319"/>
        <v>0.1971</v>
      </c>
      <c r="CW86" s="140">
        <f t="shared" si="319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20">SUM(HP54, -HP57)</f>
        <v>0.25619999999999998</v>
      </c>
      <c r="HQ86" s="169">
        <f t="shared" si="320"/>
        <v>0.2442</v>
      </c>
      <c r="HR86" s="147">
        <f t="shared" si="320"/>
        <v>0.23980000000000001</v>
      </c>
      <c r="HS86" s="109">
        <f t="shared" si="320"/>
        <v>0.2427</v>
      </c>
      <c r="HT86" s="169">
        <f t="shared" si="320"/>
        <v>0.24509999999999998</v>
      </c>
      <c r="HU86" s="147">
        <f t="shared" si="320"/>
        <v>0.25390000000000001</v>
      </c>
      <c r="HV86" s="109">
        <f t="shared" si="320"/>
        <v>0.25409999999999999</v>
      </c>
      <c r="HW86" s="173">
        <f t="shared" ref="HW86:IC86" si="321">SUM(HW51, -HW54)</f>
        <v>0.23859999999999998</v>
      </c>
      <c r="HX86" s="140">
        <f t="shared" si="321"/>
        <v>0.24210000000000001</v>
      </c>
      <c r="HY86" s="114">
        <f t="shared" si="321"/>
        <v>0.25170000000000003</v>
      </c>
      <c r="HZ86" s="173">
        <f t="shared" si="321"/>
        <v>0.2419</v>
      </c>
      <c r="IA86" s="140">
        <f t="shared" si="321"/>
        <v>0.25209999999999999</v>
      </c>
      <c r="IB86" s="114">
        <f t="shared" si="321"/>
        <v>0.2576</v>
      </c>
      <c r="IC86" s="173">
        <f t="shared" si="321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22">SUM(IV54, -IV57)</f>
        <v>0.28839999999999999</v>
      </c>
      <c r="IW86" s="110">
        <f t="shared" si="322"/>
        <v>0.2893</v>
      </c>
      <c r="IX86" s="170">
        <f t="shared" si="322"/>
        <v>0.29009999999999997</v>
      </c>
      <c r="IY86" s="138">
        <f t="shared" si="322"/>
        <v>0.2858</v>
      </c>
      <c r="IZ86" s="110">
        <f t="shared" si="322"/>
        <v>0.28789999999999999</v>
      </c>
      <c r="JA86" s="328">
        <f t="shared" si="322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23">SUM(KI51, -KI52)</f>
        <v>0.28149999999999997</v>
      </c>
      <c r="KJ86" s="160">
        <f t="shared" si="323"/>
        <v>0.2631</v>
      </c>
      <c r="KK86" s="201">
        <f t="shared" si="323"/>
        <v>0.25389999999999996</v>
      </c>
      <c r="KL86" s="181">
        <f t="shared" si="323"/>
        <v>0.26769999999999994</v>
      </c>
      <c r="KM86" s="160">
        <f t="shared" si="323"/>
        <v>0.28970000000000001</v>
      </c>
      <c r="KN86" s="114">
        <f t="shared" si="323"/>
        <v>0.27150000000000002</v>
      </c>
      <c r="KO86" s="181">
        <f t="shared" si="323"/>
        <v>0.26829999999999998</v>
      </c>
      <c r="KP86" s="160">
        <f t="shared" si="323"/>
        <v>0.2581</v>
      </c>
      <c r="KQ86" s="201">
        <f t="shared" si="323"/>
        <v>0.26629999999999998</v>
      </c>
      <c r="KR86" s="172">
        <f t="shared" si="323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>SUM(MA55, -MA57)</f>
        <v>0.15150000000000002</v>
      </c>
      <c r="MB86" s="173">
        <f>SUM(MB55, -MB57)</f>
        <v>0.15849999999999997</v>
      </c>
      <c r="MC86" s="114">
        <f>SUM(MC55, -MC57)</f>
        <v>0.16170000000000001</v>
      </c>
      <c r="MD86" s="114">
        <f>SUM(MD55, -MD57)</f>
        <v>0.18290000000000001</v>
      </c>
      <c r="ME86" s="114">
        <f>SUM(ME55, -ME57)</f>
        <v>0.18890000000000001</v>
      </c>
      <c r="MF86" s="114">
        <f>SUM(MF55, -MF57)</f>
        <v>0.1804</v>
      </c>
      <c r="MG86" s="6">
        <f>SUM(MG74, -MG80)</f>
        <v>0</v>
      </c>
      <c r="MH86" s="6">
        <f>SUM(MH73, -MH79)</f>
        <v>0</v>
      </c>
      <c r="MI86" s="6">
        <f>SUM(MI73, -MI79,)</f>
        <v>0</v>
      </c>
      <c r="MJ86" s="6">
        <f>SUM(MJ74, -MJ80)</f>
        <v>0</v>
      </c>
      <c r="MK86" s="6">
        <f>SUM(MK73, -MK79)</f>
        <v>0</v>
      </c>
      <c r="MM86" s="6">
        <f>SUM(MM73, -MM79,)</f>
        <v>0</v>
      </c>
      <c r="MN86" s="6">
        <f>SUM(MN74, -MN80)</f>
        <v>0</v>
      </c>
      <c r="MO86" s="6">
        <f>SUM(MO73, -MO79)</f>
        <v>0</v>
      </c>
      <c r="MP86" s="6">
        <f>SUM(MP73, -MP79,)</f>
        <v>0</v>
      </c>
      <c r="MQ86" s="6">
        <f>SUM(MQ74, -MQ80)</f>
        <v>0</v>
      </c>
      <c r="MR86" s="6">
        <f>SUM(MR73, -MR79)</f>
        <v>0</v>
      </c>
      <c r="MS86" s="6">
        <f>SUM(MS73, -MS79,)</f>
        <v>0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08" t="s">
        <v>57</v>
      </c>
      <c r="MD87" s="113" t="s">
        <v>39</v>
      </c>
      <c r="ME87" s="113" t="s">
        <v>39</v>
      </c>
      <c r="MF87" s="113" t="s">
        <v>39</v>
      </c>
      <c r="MG87" s="58"/>
      <c r="MH87" s="58"/>
      <c r="MI87" s="58"/>
      <c r="MJ87" s="58"/>
      <c r="MK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24">SUM(DE52, -DE55)</f>
        <v>0.21659999999999999</v>
      </c>
      <c r="DF88" s="140">
        <f t="shared" si="324"/>
        <v>0.23190000000000002</v>
      </c>
      <c r="DG88" s="114">
        <f t="shared" si="324"/>
        <v>0.23139999999999999</v>
      </c>
      <c r="DH88" s="173">
        <f t="shared" si="324"/>
        <v>0.23710000000000001</v>
      </c>
      <c r="DI88" s="140">
        <f t="shared" si="324"/>
        <v>0.22919999999999999</v>
      </c>
      <c r="DJ88" s="114">
        <f t="shared" si="324"/>
        <v>0.2407</v>
      </c>
      <c r="DK88" s="173">
        <f t="shared" si="324"/>
        <v>0.2074</v>
      </c>
      <c r="DL88" s="114">
        <f t="shared" si="324"/>
        <v>0.214</v>
      </c>
      <c r="DM88" s="114">
        <f t="shared" si="324"/>
        <v>0.19929999999999998</v>
      </c>
      <c r="DN88" s="323">
        <f t="shared" si="324"/>
        <v>0.23680000000000001</v>
      </c>
      <c r="DO88" s="339">
        <f>SUM(DO73, -DO78)</f>
        <v>0</v>
      </c>
      <c r="DP88" s="114">
        <f t="shared" ref="DP88:DU88" si="325">SUM(DP52, -DP55)</f>
        <v>0.25539999999999996</v>
      </c>
      <c r="DQ88" s="173">
        <f t="shared" si="325"/>
        <v>0.22369999999999998</v>
      </c>
      <c r="DR88" s="140">
        <f t="shared" si="325"/>
        <v>0.21279999999999999</v>
      </c>
      <c r="DS88" s="114">
        <f t="shared" si="325"/>
        <v>0.20549999999999999</v>
      </c>
      <c r="DT88" s="173">
        <f t="shared" si="325"/>
        <v>0.21829999999999999</v>
      </c>
      <c r="DU88" s="140">
        <f t="shared" si="325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26">SUM(FP51, -FP53)</f>
        <v>0.24810000000000001</v>
      </c>
      <c r="FQ88" s="172">
        <f t="shared" si="326"/>
        <v>0.27559999999999996</v>
      </c>
      <c r="FR88" s="142">
        <f t="shared" si="326"/>
        <v>0.26170000000000004</v>
      </c>
      <c r="FS88" s="112">
        <f t="shared" si="326"/>
        <v>0.2591</v>
      </c>
      <c r="FT88" s="172">
        <f t="shared" si="326"/>
        <v>0.25209999999999999</v>
      </c>
      <c r="FU88" s="142">
        <f t="shared" si="326"/>
        <v>0.26449999999999996</v>
      </c>
      <c r="FV88" s="112">
        <f t="shared" si="326"/>
        <v>0.25339999999999996</v>
      </c>
      <c r="FW88" s="172">
        <f t="shared" si="326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27">SUM(HR55, -HR58)</f>
        <v>0.2389</v>
      </c>
      <c r="HS88" s="110">
        <f t="shared" si="327"/>
        <v>0.24110000000000001</v>
      </c>
      <c r="HT88" s="170">
        <f t="shared" si="327"/>
        <v>0.24420000000000003</v>
      </c>
      <c r="HU88" s="138">
        <f t="shared" si="327"/>
        <v>0.23569999999999997</v>
      </c>
      <c r="HV88" s="110">
        <f t="shared" si="327"/>
        <v>0.23419999999999999</v>
      </c>
      <c r="HW88" s="170">
        <f t="shared" si="327"/>
        <v>0.22089999999999999</v>
      </c>
      <c r="HX88" s="138">
        <f t="shared" si="327"/>
        <v>0.22269999999999998</v>
      </c>
      <c r="HY88" s="110">
        <f t="shared" si="327"/>
        <v>0.22490000000000002</v>
      </c>
      <c r="HZ88" s="172">
        <f t="shared" si="327"/>
        <v>0.23200000000000001</v>
      </c>
      <c r="IA88" s="142">
        <f t="shared" si="327"/>
        <v>0.22739999999999999</v>
      </c>
      <c r="IB88" s="112">
        <f t="shared" si="327"/>
        <v>0.23470000000000002</v>
      </c>
      <c r="IC88" s="170">
        <f t="shared" si="327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28">SUM(IF56, -IF58)</f>
        <v>0.28499999999999998</v>
      </c>
      <c r="IG88" s="219">
        <f t="shared" si="328"/>
        <v>0.28039999999999998</v>
      </c>
      <c r="IH88" s="87">
        <f t="shared" si="328"/>
        <v>0.28310000000000002</v>
      </c>
      <c r="II88" s="170">
        <f t="shared" si="328"/>
        <v>0.28959999999999997</v>
      </c>
      <c r="IJ88" s="219">
        <f t="shared" si="328"/>
        <v>0.28039999999999998</v>
      </c>
      <c r="IK88" s="87">
        <f t="shared" si="328"/>
        <v>0.28269999999999995</v>
      </c>
      <c r="IL88" s="264">
        <f t="shared" si="328"/>
        <v>0.2868</v>
      </c>
      <c r="IM88" s="138">
        <f t="shared" si="328"/>
        <v>0.2853</v>
      </c>
      <c r="IN88" s="112">
        <f t="shared" si="328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29">SUM(KL56, -KL58)</f>
        <v>0.21889999999999998</v>
      </c>
      <c r="KM88" s="147">
        <f t="shared" si="329"/>
        <v>0.21360000000000001</v>
      </c>
      <c r="KN88" s="109">
        <f t="shared" si="329"/>
        <v>0.20530000000000001</v>
      </c>
      <c r="KO88" s="169">
        <f t="shared" si="329"/>
        <v>0.1915</v>
      </c>
      <c r="KP88" s="147">
        <f t="shared" si="329"/>
        <v>0.19269999999999998</v>
      </c>
      <c r="KQ88" s="109">
        <f t="shared" si="329"/>
        <v>0.19020000000000004</v>
      </c>
      <c r="KR88" s="173">
        <f t="shared" ref="KR88:KZ88" si="330">SUM(KR52, -KR57)</f>
        <v>0.21589999999999998</v>
      </c>
      <c r="KS88" s="140">
        <f t="shared" si="330"/>
        <v>0.18970000000000001</v>
      </c>
      <c r="KT88" s="110">
        <f t="shared" si="330"/>
        <v>0.1862</v>
      </c>
      <c r="KU88" s="173">
        <f t="shared" si="330"/>
        <v>0.17880000000000001</v>
      </c>
      <c r="KV88" s="138">
        <f t="shared" si="330"/>
        <v>0.16270000000000001</v>
      </c>
      <c r="KW88" s="110">
        <f t="shared" si="330"/>
        <v>0.16849999999999998</v>
      </c>
      <c r="KX88" s="170">
        <f t="shared" si="330"/>
        <v>0.17430000000000001</v>
      </c>
      <c r="KY88" s="140">
        <f t="shared" si="330"/>
        <v>0.18430000000000002</v>
      </c>
      <c r="KZ88" s="114">
        <f t="shared" si="330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201">
        <f>SUM(MC56, -MC58)</f>
        <v>0.14630000000000001</v>
      </c>
      <c r="MD88" s="110">
        <f>SUM(MD52, -MD56)</f>
        <v>0.14349999999999999</v>
      </c>
      <c r="ME88" s="110">
        <f>SUM(ME52, -ME56)</f>
        <v>0.16300000000000001</v>
      </c>
      <c r="MF88" s="110">
        <f>SUM(MF52, -MF56)</f>
        <v>0.17709999999999998</v>
      </c>
      <c r="MG88" s="6">
        <f>SUM(MG73, -MG79)</f>
        <v>0</v>
      </c>
      <c r="MH88" s="6">
        <f>SUM(MH74, -MH80)</f>
        <v>0</v>
      </c>
      <c r="MI88" s="6">
        <f>SUM(MI74, -MI80)</f>
        <v>0</v>
      </c>
      <c r="MJ88" s="6">
        <f>SUM(MJ73, -MJ79)</f>
        <v>0</v>
      </c>
      <c r="MK88" s="6">
        <f>SUM(MK74, -MK80)</f>
        <v>0</v>
      </c>
      <c r="MM88" s="6">
        <f>SUM(MM74, -MM80)</f>
        <v>0</v>
      </c>
      <c r="MN88" s="6">
        <f>SUM(MN73, -MN79)</f>
        <v>0</v>
      </c>
      <c r="MO88" s="6">
        <f>SUM(MO74, -MO80)</f>
        <v>0</v>
      </c>
      <c r="MP88" s="6">
        <f>SUM(MP74, -MP80)</f>
        <v>0</v>
      </c>
      <c r="MQ88" s="6">
        <f>SUM(MQ73, -MQ79)</f>
        <v>0</v>
      </c>
      <c r="MR88" s="6">
        <f>SUM(MR74, -MR80)</f>
        <v>0</v>
      </c>
      <c r="MS88" s="6">
        <f>SUM(MS74, -MS80)</f>
        <v>0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13" t="s">
        <v>39</v>
      </c>
      <c r="MD89" s="108" t="s">
        <v>57</v>
      </c>
      <c r="ME89" s="108" t="s">
        <v>57</v>
      </c>
      <c r="MF89" s="111" t="s">
        <v>70</v>
      </c>
      <c r="MG89" s="58"/>
      <c r="MH89" s="58"/>
      <c r="MI89" s="58"/>
      <c r="MJ89" s="58"/>
      <c r="MK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31">SUM(CZ53, -CZ56)</f>
        <v>0.19919999999999999</v>
      </c>
      <c r="DA90" s="114">
        <f t="shared" si="331"/>
        <v>0.1968</v>
      </c>
      <c r="DB90" s="173">
        <f t="shared" si="331"/>
        <v>0.19270000000000001</v>
      </c>
      <c r="DC90" s="140">
        <f t="shared" si="331"/>
        <v>0.17620000000000002</v>
      </c>
      <c r="DD90" s="114">
        <f t="shared" si="331"/>
        <v>0.1749</v>
      </c>
      <c r="DE90" s="173">
        <f t="shared" si="331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32">SUM(DH55, -DH58)</f>
        <v>0.18809999999999999</v>
      </c>
      <c r="DI90" s="142">
        <f t="shared" si="332"/>
        <v>0.19260000000000002</v>
      </c>
      <c r="DJ90" s="112">
        <f t="shared" si="332"/>
        <v>0.18720000000000001</v>
      </c>
      <c r="DK90" s="172">
        <f t="shared" si="332"/>
        <v>0.193</v>
      </c>
      <c r="DL90" s="112">
        <f t="shared" si="332"/>
        <v>0.18990000000000001</v>
      </c>
      <c r="DM90" s="112">
        <f t="shared" si="332"/>
        <v>0.19640000000000002</v>
      </c>
      <c r="DN90" s="331">
        <f t="shared" si="332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33">SUM(EC79, -EC86)</f>
        <v>0</v>
      </c>
      <c r="ED90" s="6">
        <f t="shared" si="333"/>
        <v>0</v>
      </c>
      <c r="EE90" s="6">
        <f t="shared" si="333"/>
        <v>0</v>
      </c>
      <c r="EF90" s="6">
        <f t="shared" si="333"/>
        <v>0</v>
      </c>
      <c r="EG90" s="6">
        <f t="shared" si="333"/>
        <v>0</v>
      </c>
      <c r="EH90" s="6">
        <f t="shared" si="333"/>
        <v>0</v>
      </c>
      <c r="EI90" s="6">
        <f t="shared" si="333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34">SUM(FR55, -FR58)</f>
        <v>0.2482</v>
      </c>
      <c r="FS90" s="240">
        <f t="shared" si="334"/>
        <v>0.25769999999999998</v>
      </c>
      <c r="FT90" s="266">
        <f t="shared" si="334"/>
        <v>0.23880000000000001</v>
      </c>
      <c r="FU90" s="239">
        <f t="shared" si="334"/>
        <v>0.23779999999999998</v>
      </c>
      <c r="FV90" s="240">
        <f t="shared" si="334"/>
        <v>0.2422</v>
      </c>
      <c r="FW90" s="266">
        <f t="shared" si="334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35">SUM(GV79, -GV86)</f>
        <v>0</v>
      </c>
      <c r="GW90" s="6">
        <f t="shared" si="335"/>
        <v>0</v>
      </c>
      <c r="GX90" s="6">
        <f t="shared" si="335"/>
        <v>0</v>
      </c>
      <c r="GY90" s="6">
        <f t="shared" si="335"/>
        <v>0</v>
      </c>
      <c r="GZ90" s="6">
        <f t="shared" si="335"/>
        <v>0</v>
      </c>
      <c r="HA90" s="6">
        <f t="shared" si="335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10">
        <f>SUM(MC52, -MC56)</f>
        <v>0.1356</v>
      </c>
      <c r="MD90" s="201">
        <f>SUM(MD56, -MD58)</f>
        <v>0.13600000000000001</v>
      </c>
      <c r="ME90" s="201">
        <f>SUM(ME56, -ME58)</f>
        <v>0.13489999999999999</v>
      </c>
      <c r="MF90" s="114">
        <f>SUM(MF53, -MF56)</f>
        <v>0.1497</v>
      </c>
      <c r="MG90" s="6">
        <f t="shared" ref="MF90:MK90" si="336">SUM(MG79, -MG86)</f>
        <v>0</v>
      </c>
      <c r="MH90" s="6">
        <f t="shared" si="336"/>
        <v>0</v>
      </c>
      <c r="MI90" s="6">
        <f t="shared" si="336"/>
        <v>0</v>
      </c>
      <c r="MJ90" s="6">
        <f t="shared" si="336"/>
        <v>0</v>
      </c>
      <c r="MK90" s="6">
        <f t="shared" si="336"/>
        <v>0</v>
      </c>
      <c r="MM90" s="6">
        <f t="shared" ref="MM90:OX90" si="337">SUM(MM79, -MM86)</f>
        <v>0</v>
      </c>
      <c r="MN90" s="6">
        <f t="shared" si="337"/>
        <v>0</v>
      </c>
      <c r="MO90" s="6">
        <f t="shared" si="337"/>
        <v>0</v>
      </c>
      <c r="MP90" s="6">
        <f t="shared" si="337"/>
        <v>0</v>
      </c>
      <c r="MQ90" s="6">
        <f t="shared" si="337"/>
        <v>0</v>
      </c>
      <c r="MR90" s="6">
        <f t="shared" si="337"/>
        <v>0</v>
      </c>
      <c r="MS90" s="6">
        <f t="shared" si="337"/>
        <v>0</v>
      </c>
      <c r="MT90" s="6">
        <f t="shared" si="337"/>
        <v>0</v>
      </c>
      <c r="MU90" s="6">
        <f t="shared" si="337"/>
        <v>0</v>
      </c>
      <c r="MV90" s="6">
        <f t="shared" si="337"/>
        <v>0</v>
      </c>
      <c r="MW90" s="6">
        <f t="shared" si="337"/>
        <v>0</v>
      </c>
      <c r="MX90" s="6">
        <f t="shared" si="337"/>
        <v>0</v>
      </c>
      <c r="MY90" s="6">
        <f t="shared" si="337"/>
        <v>0</v>
      </c>
      <c r="MZ90" s="6">
        <f t="shared" si="337"/>
        <v>0</v>
      </c>
      <c r="NA90" s="6">
        <f t="shared" si="337"/>
        <v>0</v>
      </c>
      <c r="NB90" s="6">
        <f t="shared" si="337"/>
        <v>0</v>
      </c>
      <c r="NC90" s="6">
        <f t="shared" si="337"/>
        <v>0</v>
      </c>
      <c r="ND90" s="6">
        <f t="shared" si="337"/>
        <v>0</v>
      </c>
      <c r="NE90" s="6">
        <f t="shared" si="337"/>
        <v>0</v>
      </c>
      <c r="NF90" s="6">
        <f t="shared" si="337"/>
        <v>0</v>
      </c>
      <c r="NG90" s="6">
        <f t="shared" si="337"/>
        <v>0</v>
      </c>
      <c r="NH90" s="6">
        <f t="shared" si="337"/>
        <v>0</v>
      </c>
      <c r="NI90" s="6">
        <f t="shared" si="337"/>
        <v>0</v>
      </c>
      <c r="NJ90" s="6">
        <f t="shared" si="337"/>
        <v>0</v>
      </c>
      <c r="NK90" s="6">
        <f t="shared" si="337"/>
        <v>0</v>
      </c>
      <c r="NL90" s="6">
        <f t="shared" si="337"/>
        <v>0</v>
      </c>
      <c r="NM90" s="6">
        <f t="shared" si="337"/>
        <v>0</v>
      </c>
      <c r="NN90" s="6">
        <f t="shared" si="337"/>
        <v>0</v>
      </c>
      <c r="NO90" s="6">
        <f t="shared" si="337"/>
        <v>0</v>
      </c>
      <c r="NP90" s="6">
        <f t="shared" si="337"/>
        <v>0</v>
      </c>
      <c r="NQ90" s="6">
        <f t="shared" si="337"/>
        <v>0</v>
      </c>
      <c r="NR90" s="6">
        <f t="shared" si="337"/>
        <v>0</v>
      </c>
      <c r="NS90" s="6">
        <f t="shared" si="337"/>
        <v>0</v>
      </c>
      <c r="NT90" s="6">
        <f t="shared" si="337"/>
        <v>0</v>
      </c>
      <c r="NU90" s="6">
        <f t="shared" si="337"/>
        <v>0</v>
      </c>
      <c r="NV90" s="6">
        <f t="shared" si="337"/>
        <v>0</v>
      </c>
      <c r="NW90" s="6">
        <f t="shared" si="337"/>
        <v>0</v>
      </c>
      <c r="NX90" s="6">
        <f t="shared" si="337"/>
        <v>0</v>
      </c>
      <c r="NY90" s="6">
        <f t="shared" si="337"/>
        <v>0</v>
      </c>
      <c r="NZ90" s="6">
        <f t="shared" si="337"/>
        <v>0</v>
      </c>
      <c r="OA90" s="6">
        <f t="shared" si="337"/>
        <v>0</v>
      </c>
      <c r="OB90" s="6">
        <f t="shared" si="337"/>
        <v>0</v>
      </c>
      <c r="OC90" s="6">
        <f t="shared" si="337"/>
        <v>0</v>
      </c>
      <c r="OD90" s="6">
        <f t="shared" si="337"/>
        <v>0</v>
      </c>
      <c r="OE90" s="6">
        <f t="shared" si="337"/>
        <v>0</v>
      </c>
      <c r="OF90" s="6">
        <f t="shared" si="337"/>
        <v>0</v>
      </c>
      <c r="OG90" s="6">
        <f t="shared" si="337"/>
        <v>0</v>
      </c>
      <c r="OH90" s="6">
        <f t="shared" si="337"/>
        <v>0</v>
      </c>
      <c r="OI90" s="6">
        <f t="shared" si="337"/>
        <v>0</v>
      </c>
      <c r="OJ90" s="6">
        <f t="shared" si="337"/>
        <v>0</v>
      </c>
      <c r="OK90" s="6">
        <f t="shared" si="337"/>
        <v>0</v>
      </c>
      <c r="OL90" s="6">
        <f t="shared" si="337"/>
        <v>0</v>
      </c>
      <c r="OM90" s="6">
        <f t="shared" si="337"/>
        <v>0</v>
      </c>
      <c r="ON90" s="6">
        <f t="shared" si="337"/>
        <v>0</v>
      </c>
      <c r="OO90" s="6">
        <f t="shared" si="337"/>
        <v>0</v>
      </c>
      <c r="OP90" s="6">
        <f t="shared" si="337"/>
        <v>0</v>
      </c>
      <c r="OQ90" s="6">
        <f t="shared" si="337"/>
        <v>0</v>
      </c>
      <c r="OR90" s="6">
        <f t="shared" si="337"/>
        <v>0</v>
      </c>
      <c r="OS90" s="6">
        <f t="shared" si="337"/>
        <v>0</v>
      </c>
      <c r="OT90" s="6">
        <f t="shared" si="337"/>
        <v>0</v>
      </c>
      <c r="OU90" s="6">
        <f t="shared" si="337"/>
        <v>0</v>
      </c>
      <c r="OV90" s="6">
        <f t="shared" si="337"/>
        <v>0</v>
      </c>
      <c r="OW90" s="6">
        <f t="shared" si="337"/>
        <v>0</v>
      </c>
      <c r="OX90" s="6">
        <f t="shared" si="337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38">SUM(PE79, -PE86)</f>
        <v>0</v>
      </c>
      <c r="PF90" s="6">
        <f t="shared" si="338"/>
        <v>0</v>
      </c>
      <c r="PG90" s="6">
        <f t="shared" si="338"/>
        <v>0</v>
      </c>
      <c r="PH90" s="6">
        <f t="shared" si="338"/>
        <v>0</v>
      </c>
      <c r="PI90" s="6">
        <f t="shared" si="338"/>
        <v>0</v>
      </c>
      <c r="PJ90" s="6">
        <f t="shared" si="338"/>
        <v>0</v>
      </c>
      <c r="PK90" s="6">
        <f t="shared" si="338"/>
        <v>0</v>
      </c>
      <c r="PL90" s="6">
        <f t="shared" si="338"/>
        <v>0</v>
      </c>
      <c r="PM90" s="6">
        <f t="shared" si="338"/>
        <v>0</v>
      </c>
      <c r="PN90" s="6">
        <f t="shared" si="338"/>
        <v>0</v>
      </c>
      <c r="PO90" s="6">
        <f t="shared" si="338"/>
        <v>0</v>
      </c>
      <c r="PP90" s="6">
        <f t="shared" si="338"/>
        <v>0</v>
      </c>
      <c r="PQ90" s="6">
        <f t="shared" si="338"/>
        <v>0</v>
      </c>
      <c r="PR90" s="6">
        <f t="shared" si="338"/>
        <v>0</v>
      </c>
      <c r="PS90" s="6">
        <f t="shared" si="338"/>
        <v>0</v>
      </c>
      <c r="PT90" s="6">
        <f t="shared" si="338"/>
        <v>0</v>
      </c>
      <c r="PU90" s="6">
        <f t="shared" si="338"/>
        <v>0</v>
      </c>
      <c r="PV90" s="6">
        <f t="shared" si="338"/>
        <v>0</v>
      </c>
      <c r="PW90" s="6">
        <f t="shared" si="338"/>
        <v>0</v>
      </c>
      <c r="PX90" s="6">
        <f t="shared" si="338"/>
        <v>0</v>
      </c>
      <c r="PY90" s="6">
        <f t="shared" si="338"/>
        <v>0</v>
      </c>
      <c r="PZ90" s="6">
        <f t="shared" si="338"/>
        <v>0</v>
      </c>
      <c r="QA90" s="6">
        <f t="shared" si="338"/>
        <v>0</v>
      </c>
      <c r="QB90" s="6">
        <f t="shared" si="338"/>
        <v>0</v>
      </c>
      <c r="QC90" s="6">
        <f t="shared" si="338"/>
        <v>0</v>
      </c>
      <c r="QD90" s="6">
        <f t="shared" si="338"/>
        <v>0</v>
      </c>
      <c r="QE90" s="6">
        <f t="shared" si="338"/>
        <v>0</v>
      </c>
      <c r="QF90" s="6">
        <f t="shared" si="338"/>
        <v>0</v>
      </c>
      <c r="QG90" s="6">
        <f t="shared" si="338"/>
        <v>0</v>
      </c>
      <c r="QH90" s="6">
        <f t="shared" si="338"/>
        <v>0</v>
      </c>
      <c r="QI90" s="6">
        <f t="shared" si="338"/>
        <v>0</v>
      </c>
      <c r="QJ90" s="6">
        <f t="shared" si="338"/>
        <v>0</v>
      </c>
      <c r="QK90" s="6">
        <f t="shared" si="338"/>
        <v>0</v>
      </c>
      <c r="QL90" s="6">
        <f t="shared" si="338"/>
        <v>0</v>
      </c>
      <c r="QM90" s="6">
        <f t="shared" si="338"/>
        <v>0</v>
      </c>
      <c r="QN90" s="6">
        <f t="shared" si="338"/>
        <v>0</v>
      </c>
      <c r="QO90" s="6">
        <f t="shared" si="338"/>
        <v>0</v>
      </c>
      <c r="QP90" s="6">
        <f t="shared" si="338"/>
        <v>0</v>
      </c>
      <c r="QQ90" s="6">
        <f t="shared" si="338"/>
        <v>0</v>
      </c>
      <c r="QR90" s="6">
        <f t="shared" si="338"/>
        <v>0</v>
      </c>
      <c r="QS90" s="6">
        <f t="shared" si="338"/>
        <v>0</v>
      </c>
      <c r="QT90" s="6">
        <f t="shared" si="338"/>
        <v>0</v>
      </c>
      <c r="QU90" s="6">
        <f t="shared" si="338"/>
        <v>0</v>
      </c>
      <c r="QV90" s="6">
        <f t="shared" si="338"/>
        <v>0</v>
      </c>
      <c r="QW90" s="6">
        <f t="shared" si="338"/>
        <v>0</v>
      </c>
      <c r="QX90" s="6">
        <f t="shared" si="338"/>
        <v>0</v>
      </c>
      <c r="QY90" s="6">
        <f t="shared" si="338"/>
        <v>0</v>
      </c>
      <c r="QZ90" s="6">
        <f t="shared" si="338"/>
        <v>0</v>
      </c>
      <c r="RA90" s="6">
        <f t="shared" si="338"/>
        <v>0</v>
      </c>
      <c r="RB90" s="6">
        <f t="shared" si="338"/>
        <v>0</v>
      </c>
      <c r="RC90" s="6">
        <f t="shared" si="338"/>
        <v>0</v>
      </c>
      <c r="RD90" s="6">
        <f t="shared" si="338"/>
        <v>0</v>
      </c>
      <c r="RE90" s="6">
        <f t="shared" si="338"/>
        <v>0</v>
      </c>
      <c r="RF90" s="6">
        <f t="shared" si="338"/>
        <v>0</v>
      </c>
      <c r="RG90" s="6">
        <f t="shared" si="338"/>
        <v>0</v>
      </c>
      <c r="RH90" s="6">
        <f t="shared" si="338"/>
        <v>0</v>
      </c>
      <c r="RI90" s="6">
        <f t="shared" si="338"/>
        <v>0</v>
      </c>
      <c r="RJ90" s="6">
        <f t="shared" si="338"/>
        <v>0</v>
      </c>
      <c r="RK90" s="6">
        <f t="shared" si="338"/>
        <v>0</v>
      </c>
      <c r="RL90" s="6">
        <f t="shared" si="338"/>
        <v>0</v>
      </c>
      <c r="RM90" s="6">
        <f t="shared" si="338"/>
        <v>0</v>
      </c>
      <c r="RN90" s="6">
        <f t="shared" si="338"/>
        <v>0</v>
      </c>
      <c r="RO90" s="6">
        <f t="shared" si="338"/>
        <v>0</v>
      </c>
      <c r="RP90" s="6">
        <f t="shared" si="338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82" t="s">
        <v>53</v>
      </c>
      <c r="MD91" s="182" t="s">
        <v>53</v>
      </c>
      <c r="ME91" s="111" t="s">
        <v>70</v>
      </c>
      <c r="MF91" s="117" t="s">
        <v>63</v>
      </c>
      <c r="MG91" s="58"/>
      <c r="MH91" s="58"/>
      <c r="MI91" s="58"/>
      <c r="MJ91" s="58"/>
      <c r="MK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39">SUM(FR56, -FR58)</f>
        <v>0.23520000000000002</v>
      </c>
      <c r="FS92" s="110">
        <f t="shared" si="339"/>
        <v>0.23280000000000001</v>
      </c>
      <c r="FT92" s="170">
        <f t="shared" si="339"/>
        <v>0.22600000000000003</v>
      </c>
      <c r="FU92" s="138">
        <f t="shared" si="339"/>
        <v>0.21449999999999997</v>
      </c>
      <c r="FV92" s="110">
        <f t="shared" si="339"/>
        <v>0.216</v>
      </c>
      <c r="FW92" s="170">
        <f t="shared" si="339"/>
        <v>0.22409999999999999</v>
      </c>
      <c r="FX92" s="138">
        <f t="shared" si="339"/>
        <v>0.23620000000000002</v>
      </c>
      <c r="FY92" s="110">
        <f t="shared" si="339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40">SUM(HH51, -HH52)</f>
        <v>0.22439999999999999</v>
      </c>
      <c r="HI92" s="160">
        <f t="shared" si="340"/>
        <v>0.21510000000000001</v>
      </c>
      <c r="HJ92" s="201">
        <f t="shared" si="340"/>
        <v>0.20879999999999999</v>
      </c>
      <c r="HK92" s="181">
        <f t="shared" si="340"/>
        <v>0.21330000000000002</v>
      </c>
      <c r="HL92" s="160">
        <f t="shared" si="340"/>
        <v>0.2278</v>
      </c>
      <c r="HM92" s="201">
        <f t="shared" si="340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41">SUM(IV51, -IV54)</f>
        <v>0.26730000000000004</v>
      </c>
      <c r="IW92" s="114">
        <f t="shared" si="341"/>
        <v>0.2631</v>
      </c>
      <c r="IX92" s="173">
        <f t="shared" si="341"/>
        <v>0.2571</v>
      </c>
      <c r="IY92" s="140">
        <f t="shared" si="341"/>
        <v>0.26069999999999999</v>
      </c>
      <c r="IZ92" s="114">
        <f t="shared" si="341"/>
        <v>0.27410000000000001</v>
      </c>
      <c r="JA92" s="323">
        <f t="shared" si="341"/>
        <v>0.22989999999999999</v>
      </c>
      <c r="JB92" s="140">
        <f t="shared" si="341"/>
        <v>0.22180000000000002</v>
      </c>
      <c r="JC92" s="114">
        <f t="shared" si="341"/>
        <v>0.2334</v>
      </c>
      <c r="JD92" s="173">
        <f t="shared" si="341"/>
        <v>0.20800000000000002</v>
      </c>
      <c r="JE92" s="140">
        <f t="shared" si="341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201">
        <f>SUM(MC51, -MC55)</f>
        <v>0.13519999999999999</v>
      </c>
      <c r="MD92" s="201">
        <f>SUM(MD51, -MD55)</f>
        <v>0.12189999999999999</v>
      </c>
      <c r="ME92" s="114">
        <f>SUM(ME53, -ME56)</f>
        <v>0.1268</v>
      </c>
      <c r="MF92" s="110">
        <f>SUM(MF54, -MF56)</f>
        <v>0.13529999999999998</v>
      </c>
      <c r="MG92" s="6">
        <f>SUM(MG80, -MG86)</f>
        <v>0</v>
      </c>
      <c r="MH92" s="6">
        <f>SUM(MH79, -MH85)</f>
        <v>0</v>
      </c>
      <c r="MI92" s="6">
        <f>SUM(MI79, -MI85,)</f>
        <v>0</v>
      </c>
      <c r="MJ92" s="6">
        <f>SUM(MJ80, -MJ86)</f>
        <v>0</v>
      </c>
      <c r="MK92" s="6">
        <f>SUM(MK79, -MK85)</f>
        <v>0</v>
      </c>
      <c r="MM92" s="6">
        <f>SUM(MM79, -MM85,)</f>
        <v>0</v>
      </c>
      <c r="MN92" s="6">
        <f>SUM(MN80, -MN86)</f>
        <v>0</v>
      </c>
      <c r="MO92" s="6">
        <f>SUM(MO79, -MO85)</f>
        <v>0</v>
      </c>
      <c r="MP92" s="6">
        <f>SUM(MP79, -MP85,)</f>
        <v>0</v>
      </c>
      <c r="MQ92" s="6">
        <f>SUM(MQ80, -MQ86)</f>
        <v>0</v>
      </c>
      <c r="MR92" s="6">
        <f>SUM(MR79, -MR85)</f>
        <v>0</v>
      </c>
      <c r="MS92" s="6">
        <f>SUM(MS79, -MS85,)</f>
        <v>0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82" t="s">
        <v>44</v>
      </c>
      <c r="MD93" s="111" t="s">
        <v>70</v>
      </c>
      <c r="ME93" s="182" t="s">
        <v>53</v>
      </c>
      <c r="MF93" s="116" t="s">
        <v>46</v>
      </c>
      <c r="MG93" s="58"/>
      <c r="MH93" s="58"/>
      <c r="MI93" s="58"/>
      <c r="MJ93" s="58"/>
      <c r="MK93" s="58"/>
      <c r="MM93" s="58"/>
      <c r="MN93" s="58"/>
      <c r="MO93" s="58"/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42">SUM(BU54, -BU56)</f>
        <v>0.1968</v>
      </c>
      <c r="BV94" s="140">
        <f t="shared" si="342"/>
        <v>0.19769999999999999</v>
      </c>
      <c r="BW94" s="114">
        <f t="shared" si="342"/>
        <v>0.17959999999999998</v>
      </c>
      <c r="BX94" s="173">
        <f t="shared" si="342"/>
        <v>0.1862</v>
      </c>
      <c r="BY94" s="217">
        <f t="shared" si="342"/>
        <v>0.19790000000000002</v>
      </c>
      <c r="BZ94" s="15">
        <f t="shared" si="342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43">SUM(DC54, -DC56)</f>
        <v>0.15679999999999999</v>
      </c>
      <c r="DD94" s="114">
        <f t="shared" si="343"/>
        <v>0.16189999999999999</v>
      </c>
      <c r="DE94" s="173">
        <f t="shared" si="343"/>
        <v>0.18730000000000002</v>
      </c>
      <c r="DF94" s="140">
        <f t="shared" si="343"/>
        <v>0.18480000000000002</v>
      </c>
      <c r="DG94" s="114">
        <f t="shared" si="343"/>
        <v>0.18049999999999999</v>
      </c>
      <c r="DH94" s="173">
        <f t="shared" si="343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44">SUM(IC56, -IC57)</f>
        <v>0.21279999999999999</v>
      </c>
      <c r="ID94" s="218">
        <f t="shared" si="344"/>
        <v>0.23220000000000002</v>
      </c>
      <c r="IE94" s="90">
        <f t="shared" si="344"/>
        <v>0.21600000000000003</v>
      </c>
      <c r="IF94" s="172">
        <f t="shared" si="344"/>
        <v>0.23359999999999997</v>
      </c>
      <c r="IG94" s="218">
        <f t="shared" si="344"/>
        <v>0.22500000000000001</v>
      </c>
      <c r="IH94" s="90">
        <f t="shared" si="344"/>
        <v>0.2369</v>
      </c>
      <c r="II94" s="172">
        <f t="shared" si="344"/>
        <v>0.2482</v>
      </c>
      <c r="IJ94" s="218">
        <f>SUM(IJ51, -IJ53)</f>
        <v>0.2505</v>
      </c>
      <c r="IK94" s="15">
        <f t="shared" ref="IK94:IP94" si="345">SUM(IK51, -IK54)</f>
        <v>0.25749999999999995</v>
      </c>
      <c r="IL94" s="145">
        <f t="shared" si="345"/>
        <v>0.22690000000000002</v>
      </c>
      <c r="IM94" s="140">
        <f t="shared" si="345"/>
        <v>0.25890000000000002</v>
      </c>
      <c r="IN94" s="114">
        <f t="shared" si="345"/>
        <v>0.2707</v>
      </c>
      <c r="IO94" s="173">
        <f t="shared" si="345"/>
        <v>0.26700000000000002</v>
      </c>
      <c r="IP94" s="140">
        <f t="shared" si="345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46">SUM(IV56, -IV57)</f>
        <v>0.2505</v>
      </c>
      <c r="IW94" s="201">
        <f t="shared" si="346"/>
        <v>0.25309999999999999</v>
      </c>
      <c r="IX94" s="181">
        <f t="shared" si="346"/>
        <v>0.25389999999999996</v>
      </c>
      <c r="IY94" s="160">
        <f t="shared" si="346"/>
        <v>0.22970000000000002</v>
      </c>
      <c r="IZ94" s="201">
        <f t="shared" si="346"/>
        <v>0.2276</v>
      </c>
      <c r="JA94" s="329">
        <f t="shared" si="346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47">SUM(KC54, -KC57)</f>
        <v>0.25269999999999998</v>
      </c>
      <c r="KD94" s="140">
        <f t="shared" si="347"/>
        <v>0.21629999999999999</v>
      </c>
      <c r="KE94" s="110">
        <f t="shared" si="347"/>
        <v>0.23519999999999999</v>
      </c>
      <c r="KF94" s="170">
        <f t="shared" si="347"/>
        <v>0.23810000000000001</v>
      </c>
      <c r="KG94" s="138">
        <f t="shared" si="347"/>
        <v>0.23340000000000002</v>
      </c>
      <c r="KH94" s="110">
        <f t="shared" si="347"/>
        <v>0.2273</v>
      </c>
      <c r="KI94" s="170">
        <f t="shared" si="347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48">SUM(LP54, -LP56)</f>
        <v>0.15629999999999999</v>
      </c>
      <c r="LQ94" s="239">
        <f t="shared" si="348"/>
        <v>0.15</v>
      </c>
      <c r="LR94" s="240">
        <f t="shared" si="348"/>
        <v>0.13100000000000001</v>
      </c>
      <c r="LS94" s="266">
        <f t="shared" si="348"/>
        <v>0.12609999999999999</v>
      </c>
      <c r="LT94" s="239">
        <f t="shared" si="348"/>
        <v>0.1358</v>
      </c>
      <c r="LU94" s="240">
        <f t="shared" si="348"/>
        <v>0.13600000000000001</v>
      </c>
      <c r="LV94" s="266">
        <f t="shared" ref="LV94:MA94" si="349">SUM(LV54, -LV56)</f>
        <v>0.1225</v>
      </c>
      <c r="LW94" s="239">
        <f t="shared" si="349"/>
        <v>0.1426</v>
      </c>
      <c r="LX94" s="240">
        <f t="shared" si="349"/>
        <v>0.13369999999999999</v>
      </c>
      <c r="LY94" s="266">
        <f t="shared" si="349"/>
        <v>0.13400000000000001</v>
      </c>
      <c r="LZ94" s="239">
        <f t="shared" si="349"/>
        <v>0.13100000000000001</v>
      </c>
      <c r="MA94" s="240">
        <f t="shared" si="349"/>
        <v>0.13019999999999998</v>
      </c>
      <c r="MB94" s="173">
        <f>SUM(MB53, -MB56)</f>
        <v>0.1227</v>
      </c>
      <c r="MC94" s="114">
        <f>SUM(MC51, -MC54)</f>
        <v>0.11359999999999999</v>
      </c>
      <c r="MD94" s="114">
        <f>SUM(MD53, -MD56)</f>
        <v>0.11449999999999999</v>
      </c>
      <c r="ME94" s="201">
        <f>SUM(ME51, -ME55)</f>
        <v>0.11939999999999998</v>
      </c>
      <c r="MF94" s="240">
        <f>SUM(MF55, -MF56)</f>
        <v>0.12269999999999999</v>
      </c>
      <c r="MG94" s="6">
        <f>SUM(MG79, -MG85)</f>
        <v>0</v>
      </c>
      <c r="MH94" s="6">
        <f>SUM(MH80, -MH86)</f>
        <v>0</v>
      </c>
      <c r="MI94" s="6">
        <f>SUM(MI80, -MI86)</f>
        <v>0</v>
      </c>
      <c r="MJ94" s="6">
        <f>SUM(MJ79, -MJ85)</f>
        <v>0</v>
      </c>
      <c r="MK94" s="6">
        <f>SUM(MK80, -MK86)</f>
        <v>0</v>
      </c>
      <c r="MM94" s="6">
        <f>SUM(MM80, -MM86)</f>
        <v>0</v>
      </c>
      <c r="MN94" s="6">
        <f>SUM(MN79, -MN85)</f>
        <v>0</v>
      </c>
      <c r="MO94" s="6">
        <f>SUM(MO80, -MO86)</f>
        <v>0</v>
      </c>
      <c r="MP94" s="6">
        <f>SUM(MP80, -MP86)</f>
        <v>0</v>
      </c>
      <c r="MQ94" s="6">
        <f>SUM(MQ79, -MQ85)</f>
        <v>0</v>
      </c>
      <c r="MR94" s="6">
        <f>SUM(MR80, -MR86)</f>
        <v>0</v>
      </c>
      <c r="MS94" s="6">
        <f>SUM(MS80, -MS86)</f>
        <v>0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11" t="s">
        <v>70</v>
      </c>
      <c r="MD95" s="182" t="s">
        <v>44</v>
      </c>
      <c r="ME95" s="182" t="s">
        <v>44</v>
      </c>
      <c r="MF95" s="108" t="s">
        <v>57</v>
      </c>
      <c r="MG95" s="58"/>
      <c r="MH95" s="58"/>
      <c r="MI95" s="58"/>
      <c r="MJ95" s="58"/>
      <c r="MK95" s="58"/>
      <c r="MM95" s="58"/>
      <c r="MN95" s="58"/>
      <c r="MO95" s="58"/>
      <c r="MP95" s="58"/>
      <c r="MQ95" s="58"/>
      <c r="MR95" s="58"/>
      <c r="MS95" s="58"/>
      <c r="MT95" s="58"/>
      <c r="MU95" s="58"/>
      <c r="MV95" s="58"/>
      <c r="MW95" s="58"/>
      <c r="MX95" s="58"/>
      <c r="MY95" s="58"/>
      <c r="MZ95" s="58"/>
      <c r="NA95" s="58"/>
      <c r="NB95" s="58"/>
      <c r="NC95" s="58"/>
      <c r="ND95" s="58"/>
      <c r="NE95" s="58"/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50">SUM(EC85, -EC92)</f>
        <v>0</v>
      </c>
      <c r="ED96" s="6">
        <f t="shared" si="350"/>
        <v>0</v>
      </c>
      <c r="EE96" s="6">
        <f t="shared" si="350"/>
        <v>0</v>
      </c>
      <c r="EF96" s="6">
        <f t="shared" si="350"/>
        <v>0</v>
      </c>
      <c r="EG96" s="6">
        <f t="shared" si="350"/>
        <v>0</v>
      </c>
      <c r="EH96" s="6">
        <f t="shared" si="350"/>
        <v>0</v>
      </c>
      <c r="EI96" s="6">
        <f t="shared" si="350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51">SUM(GV85, -GV92)</f>
        <v>0</v>
      </c>
      <c r="GW96" s="6">
        <f t="shared" si="351"/>
        <v>0</v>
      </c>
      <c r="GX96" s="6">
        <f t="shared" si="351"/>
        <v>0</v>
      </c>
      <c r="GY96" s="6">
        <f t="shared" si="351"/>
        <v>0</v>
      </c>
      <c r="GZ96" s="6">
        <f t="shared" si="351"/>
        <v>0</v>
      </c>
      <c r="HA96" s="6">
        <f t="shared" si="351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52">SUM(IL52, -IL56)</f>
        <v>0.21159999999999998</v>
      </c>
      <c r="IM96" s="140">
        <f t="shared" si="352"/>
        <v>0.23349999999999999</v>
      </c>
      <c r="IN96" s="114">
        <f t="shared" si="352"/>
        <v>0.2311</v>
      </c>
      <c r="IO96" s="173">
        <f t="shared" si="352"/>
        <v>0.21390000000000001</v>
      </c>
      <c r="IP96" s="140">
        <f t="shared" si="352"/>
        <v>0.2213</v>
      </c>
      <c r="IQ96" s="114">
        <f t="shared" si="352"/>
        <v>0.21010000000000001</v>
      </c>
      <c r="IR96" s="173">
        <f t="shared" si="352"/>
        <v>0.21340000000000001</v>
      </c>
      <c r="IS96" s="217">
        <f t="shared" si="352"/>
        <v>0.20580000000000001</v>
      </c>
      <c r="IT96" s="15">
        <f t="shared" si="352"/>
        <v>0.20780000000000001</v>
      </c>
      <c r="IU96" s="145">
        <f t="shared" ref="IU96:JA96" si="353">SUM(IU52, -IU56)</f>
        <v>0.20669999999999999</v>
      </c>
      <c r="IV96" s="140">
        <f t="shared" si="353"/>
        <v>0.20640000000000003</v>
      </c>
      <c r="IW96" s="114">
        <f t="shared" si="353"/>
        <v>0.2041</v>
      </c>
      <c r="IX96" s="173">
        <f t="shared" si="353"/>
        <v>0.20140000000000002</v>
      </c>
      <c r="IY96" s="140">
        <f t="shared" si="353"/>
        <v>0.20319999999999999</v>
      </c>
      <c r="IZ96" s="114">
        <f t="shared" si="353"/>
        <v>0.20149999999999998</v>
      </c>
      <c r="JA96" s="323">
        <f t="shared" si="353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54">SUM(JW55, -JW57)</f>
        <v>0.22689999999999999</v>
      </c>
      <c r="JX96" s="239">
        <f t="shared" si="354"/>
        <v>0.24209999999999998</v>
      </c>
      <c r="JY96" s="240">
        <f t="shared" si="354"/>
        <v>0.24199999999999999</v>
      </c>
      <c r="JZ96" s="266">
        <f t="shared" si="354"/>
        <v>0.22039999999999998</v>
      </c>
      <c r="KA96" s="239">
        <f t="shared" si="354"/>
        <v>0.21480000000000002</v>
      </c>
      <c r="KB96" s="240">
        <f t="shared" si="354"/>
        <v>0.20860000000000001</v>
      </c>
      <c r="KC96" s="266">
        <f t="shared" si="354"/>
        <v>0.2147</v>
      </c>
      <c r="KD96" s="239">
        <f t="shared" si="354"/>
        <v>0.18379999999999999</v>
      </c>
      <c r="KE96" s="240">
        <f t="shared" si="354"/>
        <v>0.19850000000000001</v>
      </c>
      <c r="KF96" s="266">
        <f t="shared" si="354"/>
        <v>0.20200000000000001</v>
      </c>
      <c r="KG96" s="239">
        <f t="shared" si="354"/>
        <v>0.20700000000000002</v>
      </c>
      <c r="KH96" s="240">
        <f t="shared" si="354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55">SUM(LR51, -LR54)</f>
        <v>0.126</v>
      </c>
      <c r="LS96" s="173">
        <f t="shared" si="355"/>
        <v>0.1041</v>
      </c>
      <c r="LT96" s="140">
        <f t="shared" si="355"/>
        <v>0.10919999999999999</v>
      </c>
      <c r="LU96" s="114">
        <f t="shared" si="355"/>
        <v>0.10790000000000001</v>
      </c>
      <c r="LV96" s="173">
        <f t="shared" si="355"/>
        <v>0.12189999999999998</v>
      </c>
      <c r="LW96" s="140">
        <f t="shared" si="355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14">
        <f>SUM(MC53, -MC56)</f>
        <v>0.1094</v>
      </c>
      <c r="MD96" s="114">
        <f>SUM(MD51, -MD54)</f>
        <v>0.1055</v>
      </c>
      <c r="ME96" s="114">
        <f>SUM(ME51, -ME54)</f>
        <v>0.11619999999999998</v>
      </c>
      <c r="MF96" s="201">
        <f>SUM(MF56, -MF58)</f>
        <v>0.12190000000000001</v>
      </c>
      <c r="MG96" s="6">
        <f t="shared" ref="MF96:MK96" si="356">SUM(MG85, -MG92)</f>
        <v>0</v>
      </c>
      <c r="MH96" s="6">
        <f t="shared" si="356"/>
        <v>0</v>
      </c>
      <c r="MI96" s="6">
        <f t="shared" si="356"/>
        <v>0</v>
      </c>
      <c r="MJ96" s="6">
        <f t="shared" si="356"/>
        <v>0</v>
      </c>
      <c r="MK96" s="6">
        <f t="shared" si="356"/>
        <v>0</v>
      </c>
      <c r="MM96" s="6">
        <f t="shared" ref="MM96:OX96" si="357">SUM(MM85, -MM92)</f>
        <v>0</v>
      </c>
      <c r="MN96" s="6">
        <f t="shared" si="357"/>
        <v>0</v>
      </c>
      <c r="MO96" s="6">
        <f t="shared" si="357"/>
        <v>0</v>
      </c>
      <c r="MP96" s="6">
        <f t="shared" si="357"/>
        <v>0</v>
      </c>
      <c r="MQ96" s="6">
        <f t="shared" si="357"/>
        <v>0</v>
      </c>
      <c r="MR96" s="6">
        <f t="shared" si="357"/>
        <v>0</v>
      </c>
      <c r="MS96" s="6">
        <f t="shared" si="357"/>
        <v>0</v>
      </c>
      <c r="MT96" s="6">
        <f t="shared" si="357"/>
        <v>0</v>
      </c>
      <c r="MU96" s="6">
        <f t="shared" si="357"/>
        <v>0</v>
      </c>
      <c r="MV96" s="6">
        <f t="shared" si="357"/>
        <v>0</v>
      </c>
      <c r="MW96" s="6">
        <f t="shared" si="357"/>
        <v>0</v>
      </c>
      <c r="MX96" s="6">
        <f t="shared" si="357"/>
        <v>0</v>
      </c>
      <c r="MY96" s="6">
        <f t="shared" si="357"/>
        <v>0</v>
      </c>
      <c r="MZ96" s="6">
        <f t="shared" si="357"/>
        <v>0</v>
      </c>
      <c r="NA96" s="6">
        <f t="shared" si="357"/>
        <v>0</v>
      </c>
      <c r="NB96" s="6">
        <f t="shared" si="357"/>
        <v>0</v>
      </c>
      <c r="NC96" s="6">
        <f t="shared" si="357"/>
        <v>0</v>
      </c>
      <c r="ND96" s="6">
        <f t="shared" si="357"/>
        <v>0</v>
      </c>
      <c r="NE96" s="6">
        <f t="shared" si="357"/>
        <v>0</v>
      </c>
      <c r="NF96" s="6">
        <f t="shared" si="357"/>
        <v>0</v>
      </c>
      <c r="NG96" s="6">
        <f t="shared" si="357"/>
        <v>0</v>
      </c>
      <c r="NH96" s="6">
        <f t="shared" si="357"/>
        <v>0</v>
      </c>
      <c r="NI96" s="6">
        <f t="shared" si="357"/>
        <v>0</v>
      </c>
      <c r="NJ96" s="6">
        <f t="shared" si="357"/>
        <v>0</v>
      </c>
      <c r="NK96" s="6">
        <f t="shared" si="357"/>
        <v>0</v>
      </c>
      <c r="NL96" s="6">
        <f t="shared" si="357"/>
        <v>0</v>
      </c>
      <c r="NM96" s="6">
        <f t="shared" si="357"/>
        <v>0</v>
      </c>
      <c r="NN96" s="6">
        <f t="shared" si="357"/>
        <v>0</v>
      </c>
      <c r="NO96" s="6">
        <f t="shared" si="357"/>
        <v>0</v>
      </c>
      <c r="NP96" s="6">
        <f t="shared" si="357"/>
        <v>0</v>
      </c>
      <c r="NQ96" s="6">
        <f t="shared" si="357"/>
        <v>0</v>
      </c>
      <c r="NR96" s="6">
        <f t="shared" si="357"/>
        <v>0</v>
      </c>
      <c r="NS96" s="6">
        <f t="shared" si="357"/>
        <v>0</v>
      </c>
      <c r="NT96" s="6">
        <f t="shared" si="357"/>
        <v>0</v>
      </c>
      <c r="NU96" s="6">
        <f t="shared" si="357"/>
        <v>0</v>
      </c>
      <c r="NV96" s="6">
        <f t="shared" si="357"/>
        <v>0</v>
      </c>
      <c r="NW96" s="6">
        <f t="shared" si="357"/>
        <v>0</v>
      </c>
      <c r="NX96" s="6">
        <f t="shared" si="357"/>
        <v>0</v>
      </c>
      <c r="NY96" s="6">
        <f t="shared" si="357"/>
        <v>0</v>
      </c>
      <c r="NZ96" s="6">
        <f t="shared" si="357"/>
        <v>0</v>
      </c>
      <c r="OA96" s="6">
        <f t="shared" si="357"/>
        <v>0</v>
      </c>
      <c r="OB96" s="6">
        <f t="shared" si="357"/>
        <v>0</v>
      </c>
      <c r="OC96" s="6">
        <f t="shared" si="357"/>
        <v>0</v>
      </c>
      <c r="OD96" s="6">
        <f t="shared" si="357"/>
        <v>0</v>
      </c>
      <c r="OE96" s="6">
        <f t="shared" si="357"/>
        <v>0</v>
      </c>
      <c r="OF96" s="6">
        <f t="shared" si="357"/>
        <v>0</v>
      </c>
      <c r="OG96" s="6">
        <f t="shared" si="357"/>
        <v>0</v>
      </c>
      <c r="OH96" s="6">
        <f t="shared" si="357"/>
        <v>0</v>
      </c>
      <c r="OI96" s="6">
        <f t="shared" si="357"/>
        <v>0</v>
      </c>
      <c r="OJ96" s="6">
        <f t="shared" si="357"/>
        <v>0</v>
      </c>
      <c r="OK96" s="6">
        <f t="shared" si="357"/>
        <v>0</v>
      </c>
      <c r="OL96" s="6">
        <f t="shared" si="357"/>
        <v>0</v>
      </c>
      <c r="OM96" s="6">
        <f t="shared" si="357"/>
        <v>0</v>
      </c>
      <c r="ON96" s="6">
        <f t="shared" si="357"/>
        <v>0</v>
      </c>
      <c r="OO96" s="6">
        <f t="shared" si="357"/>
        <v>0</v>
      </c>
      <c r="OP96" s="6">
        <f t="shared" si="357"/>
        <v>0</v>
      </c>
      <c r="OQ96" s="6">
        <f t="shared" si="357"/>
        <v>0</v>
      </c>
      <c r="OR96" s="6">
        <f t="shared" si="357"/>
        <v>0</v>
      </c>
      <c r="OS96" s="6">
        <f t="shared" si="357"/>
        <v>0</v>
      </c>
      <c r="OT96" s="6">
        <f t="shared" si="357"/>
        <v>0</v>
      </c>
      <c r="OU96" s="6">
        <f t="shared" si="357"/>
        <v>0</v>
      </c>
      <c r="OV96" s="6">
        <f t="shared" si="357"/>
        <v>0</v>
      </c>
      <c r="OW96" s="6">
        <f t="shared" si="357"/>
        <v>0</v>
      </c>
      <c r="OX96" s="6">
        <f t="shared" si="357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58">SUM(PE85, -PE92)</f>
        <v>0</v>
      </c>
      <c r="PF96" s="6">
        <f t="shared" si="358"/>
        <v>0</v>
      </c>
      <c r="PG96" s="6">
        <f t="shared" si="358"/>
        <v>0</v>
      </c>
      <c r="PH96" s="6">
        <f t="shared" si="358"/>
        <v>0</v>
      </c>
      <c r="PI96" s="6">
        <f t="shared" si="358"/>
        <v>0</v>
      </c>
      <c r="PJ96" s="6">
        <f t="shared" si="358"/>
        <v>0</v>
      </c>
      <c r="PK96" s="6">
        <f t="shared" si="358"/>
        <v>0</v>
      </c>
      <c r="PL96" s="6">
        <f t="shared" si="358"/>
        <v>0</v>
      </c>
      <c r="PM96" s="6">
        <f t="shared" si="358"/>
        <v>0</v>
      </c>
      <c r="PN96" s="6">
        <f t="shared" si="358"/>
        <v>0</v>
      </c>
      <c r="PO96" s="6">
        <f t="shared" si="358"/>
        <v>0</v>
      </c>
      <c r="PP96" s="6">
        <f t="shared" si="358"/>
        <v>0</v>
      </c>
      <c r="PQ96" s="6">
        <f t="shared" si="358"/>
        <v>0</v>
      </c>
      <c r="PR96" s="6">
        <f t="shared" si="358"/>
        <v>0</v>
      </c>
      <c r="PS96" s="6">
        <f t="shared" si="358"/>
        <v>0</v>
      </c>
      <c r="PT96" s="6">
        <f t="shared" si="358"/>
        <v>0</v>
      </c>
      <c r="PU96" s="6">
        <f t="shared" si="358"/>
        <v>0</v>
      </c>
      <c r="PV96" s="6">
        <f t="shared" si="358"/>
        <v>0</v>
      </c>
      <c r="PW96" s="6">
        <f t="shared" si="358"/>
        <v>0</v>
      </c>
      <c r="PX96" s="6">
        <f t="shared" si="358"/>
        <v>0</v>
      </c>
      <c r="PY96" s="6">
        <f t="shared" si="358"/>
        <v>0</v>
      </c>
      <c r="PZ96" s="6">
        <f t="shared" si="358"/>
        <v>0</v>
      </c>
      <c r="QA96" s="6">
        <f t="shared" si="358"/>
        <v>0</v>
      </c>
      <c r="QB96" s="6">
        <f t="shared" si="358"/>
        <v>0</v>
      </c>
      <c r="QC96" s="6">
        <f t="shared" si="358"/>
        <v>0</v>
      </c>
      <c r="QD96" s="6">
        <f t="shared" si="358"/>
        <v>0</v>
      </c>
      <c r="QE96" s="6">
        <f t="shared" si="358"/>
        <v>0</v>
      </c>
      <c r="QF96" s="6">
        <f t="shared" si="358"/>
        <v>0</v>
      </c>
      <c r="QG96" s="6">
        <f t="shared" si="358"/>
        <v>0</v>
      </c>
      <c r="QH96" s="6">
        <f t="shared" si="358"/>
        <v>0</v>
      </c>
      <c r="QI96" s="6">
        <f t="shared" si="358"/>
        <v>0</v>
      </c>
      <c r="QJ96" s="6">
        <f t="shared" si="358"/>
        <v>0</v>
      </c>
      <c r="QK96" s="6">
        <f t="shared" si="358"/>
        <v>0</v>
      </c>
      <c r="QL96" s="6">
        <f t="shared" si="358"/>
        <v>0</v>
      </c>
      <c r="QM96" s="6">
        <f t="shared" si="358"/>
        <v>0</v>
      </c>
      <c r="QN96" s="6">
        <f t="shared" si="358"/>
        <v>0</v>
      </c>
      <c r="QO96" s="6">
        <f t="shared" si="358"/>
        <v>0</v>
      </c>
      <c r="QP96" s="6">
        <f t="shared" si="358"/>
        <v>0</v>
      </c>
      <c r="QQ96" s="6">
        <f t="shared" si="358"/>
        <v>0</v>
      </c>
      <c r="QR96" s="6">
        <f t="shared" si="358"/>
        <v>0</v>
      </c>
      <c r="QS96" s="6">
        <f t="shared" si="358"/>
        <v>0</v>
      </c>
      <c r="QT96" s="6">
        <f t="shared" si="358"/>
        <v>0</v>
      </c>
      <c r="QU96" s="6">
        <f t="shared" si="358"/>
        <v>0</v>
      </c>
      <c r="QV96" s="6">
        <f t="shared" si="358"/>
        <v>0</v>
      </c>
      <c r="QW96" s="6">
        <f t="shared" si="358"/>
        <v>0</v>
      </c>
      <c r="QX96" s="6">
        <f t="shared" si="358"/>
        <v>0</v>
      </c>
      <c r="QY96" s="6">
        <f t="shared" si="358"/>
        <v>0</v>
      </c>
      <c r="QZ96" s="6">
        <f t="shared" si="358"/>
        <v>0</v>
      </c>
      <c r="RA96" s="6">
        <f t="shared" si="358"/>
        <v>0</v>
      </c>
      <c r="RB96" s="6">
        <f t="shared" si="358"/>
        <v>0</v>
      </c>
      <c r="RC96" s="6">
        <f t="shared" si="358"/>
        <v>0</v>
      </c>
      <c r="RD96" s="6">
        <f t="shared" si="358"/>
        <v>0</v>
      </c>
      <c r="RE96" s="6">
        <f t="shared" si="358"/>
        <v>0</v>
      </c>
      <c r="RF96" s="6">
        <f t="shared" si="358"/>
        <v>0</v>
      </c>
      <c r="RG96" s="6">
        <f t="shared" si="358"/>
        <v>0</v>
      </c>
      <c r="RH96" s="6">
        <f t="shared" si="358"/>
        <v>0</v>
      </c>
      <c r="RI96" s="6">
        <f t="shared" si="358"/>
        <v>0</v>
      </c>
      <c r="RJ96" s="6">
        <f t="shared" si="358"/>
        <v>0</v>
      </c>
      <c r="RK96" s="6">
        <f t="shared" si="358"/>
        <v>0</v>
      </c>
      <c r="RL96" s="6">
        <f t="shared" si="358"/>
        <v>0</v>
      </c>
      <c r="RM96" s="6">
        <f t="shared" si="358"/>
        <v>0</v>
      </c>
      <c r="RN96" s="6">
        <f t="shared" si="358"/>
        <v>0</v>
      </c>
      <c r="RO96" s="6">
        <f t="shared" si="358"/>
        <v>0</v>
      </c>
      <c r="RP96" s="6">
        <f t="shared" si="358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82" t="s">
        <v>55</v>
      </c>
      <c r="MD97" s="116" t="s">
        <v>46</v>
      </c>
      <c r="ME97" s="116" t="s">
        <v>46</v>
      </c>
      <c r="MF97" s="182" t="s">
        <v>44</v>
      </c>
      <c r="MG97" s="58"/>
      <c r="MH97" s="58"/>
      <c r="MI97" s="58"/>
      <c r="MJ97" s="58"/>
      <c r="MK97" s="58"/>
      <c r="MM97" s="58"/>
      <c r="MN97" s="58"/>
      <c r="MO97" s="58"/>
      <c r="MP97" s="58"/>
      <c r="MQ97" s="58"/>
      <c r="MR97" s="58"/>
      <c r="MS97" s="58"/>
      <c r="MT97" s="58"/>
      <c r="MU97" s="58"/>
      <c r="MV97" s="58"/>
      <c r="MW97" s="58"/>
      <c r="MX97" s="58"/>
      <c r="MY97" s="58"/>
      <c r="MZ97" s="58"/>
      <c r="NA97" s="58"/>
      <c r="NB97" s="58"/>
      <c r="NC97" s="58"/>
      <c r="ND97" s="58"/>
      <c r="NE97" s="58"/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59">SUM(ES56, -ES57)</f>
        <v>0.1905</v>
      </c>
      <c r="ET98" s="160">
        <f t="shared" si="359"/>
        <v>0.1933</v>
      </c>
      <c r="EU98" s="201">
        <f t="shared" si="359"/>
        <v>0.19350000000000001</v>
      </c>
      <c r="EV98" s="181">
        <f t="shared" si="359"/>
        <v>0.1973</v>
      </c>
      <c r="EW98" s="160">
        <f t="shared" si="359"/>
        <v>0.1961</v>
      </c>
      <c r="EX98" s="240">
        <f t="shared" si="359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60">SUM(FK56, -FK57)</f>
        <v>0.2011</v>
      </c>
      <c r="FL98" s="160">
        <f t="shared" si="360"/>
        <v>0.21800000000000003</v>
      </c>
      <c r="FM98" s="201">
        <f t="shared" si="360"/>
        <v>0.20580000000000001</v>
      </c>
      <c r="FN98" s="181">
        <f t="shared" si="360"/>
        <v>0.20130000000000001</v>
      </c>
      <c r="FO98" s="160">
        <f t="shared" si="360"/>
        <v>0.2039</v>
      </c>
      <c r="FP98" s="201">
        <f t="shared" si="360"/>
        <v>0.21519999999999997</v>
      </c>
      <c r="FQ98" s="181">
        <f t="shared" si="360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61">SUM(GO53, -GO56)</f>
        <v>0.1394</v>
      </c>
      <c r="GP98" s="140">
        <f t="shared" si="361"/>
        <v>0.14990000000000001</v>
      </c>
      <c r="GQ98" s="114">
        <f t="shared" si="361"/>
        <v>0.15029999999999999</v>
      </c>
      <c r="GR98" s="173">
        <f t="shared" si="361"/>
        <v>0.1431</v>
      </c>
      <c r="GS98" s="114">
        <f t="shared" si="361"/>
        <v>0.15920000000000001</v>
      </c>
      <c r="GT98" s="114">
        <f t="shared" si="361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62">SUM(IL52, -IL55)</f>
        <v>0.21049999999999999</v>
      </c>
      <c r="IM98" s="140">
        <f t="shared" si="362"/>
        <v>0.2157</v>
      </c>
      <c r="IN98" s="114">
        <f t="shared" si="362"/>
        <v>0.2137</v>
      </c>
      <c r="IO98" s="173">
        <f t="shared" si="362"/>
        <v>0.20170000000000002</v>
      </c>
      <c r="IP98" s="140">
        <f t="shared" si="362"/>
        <v>0.2056</v>
      </c>
      <c r="IQ98" s="114">
        <f t="shared" si="362"/>
        <v>0.20419999999999999</v>
      </c>
      <c r="IR98" s="173">
        <f t="shared" si="362"/>
        <v>0.21290000000000001</v>
      </c>
      <c r="IS98" s="217">
        <f t="shared" si="362"/>
        <v>0.2024</v>
      </c>
      <c r="IT98" s="15">
        <f t="shared" si="362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63">SUM(JU56, -JU57)</f>
        <v>0.20569999999999999</v>
      </c>
      <c r="JV98" s="201">
        <f t="shared" si="363"/>
        <v>0.19850000000000001</v>
      </c>
      <c r="JW98" s="181">
        <f t="shared" si="363"/>
        <v>0.1653</v>
      </c>
      <c r="JX98" s="160">
        <f t="shared" si="363"/>
        <v>0.18269999999999997</v>
      </c>
      <c r="JY98" s="201">
        <f t="shared" si="363"/>
        <v>0.182</v>
      </c>
      <c r="JZ98" s="181">
        <f t="shared" si="363"/>
        <v>0.16799999999999998</v>
      </c>
      <c r="KA98" s="160">
        <f t="shared" si="363"/>
        <v>0.16790000000000002</v>
      </c>
      <c r="KB98" s="201">
        <f t="shared" si="363"/>
        <v>0.16920000000000002</v>
      </c>
      <c r="KC98" s="181">
        <f t="shared" si="363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12">
        <f>SUM(MC51, -MC53)</f>
        <v>0.10439999999999999</v>
      </c>
      <c r="MD98" s="240">
        <f>SUM(MD54, -MD56)</f>
        <v>0.1023</v>
      </c>
      <c r="ME98" s="240">
        <f>SUM(ME54, -ME56)</f>
        <v>0.1041</v>
      </c>
      <c r="MF98" s="114">
        <f>SUM(MF51, -MF55)</f>
        <v>0.11870000000000001</v>
      </c>
      <c r="MG98" s="6">
        <f>SUM(MG86, -MG92)</f>
        <v>0</v>
      </c>
      <c r="MH98" s="6">
        <f>SUM(MH85, -MH91)</f>
        <v>0</v>
      </c>
      <c r="MI98" s="6">
        <f>SUM(MI85, -MI91,)</f>
        <v>0</v>
      </c>
      <c r="MJ98" s="6">
        <f>SUM(MJ86, -MJ92)</f>
        <v>0</v>
      </c>
      <c r="MK98" s="6">
        <f>SUM(MK85, -MK91)</f>
        <v>0</v>
      </c>
      <c r="MM98" s="6">
        <f>SUM(MM85, -MM91,)</f>
        <v>0</v>
      </c>
      <c r="MN98" s="6">
        <f>SUM(MN86, -MN92)</f>
        <v>0</v>
      </c>
      <c r="MO98" s="6">
        <f>SUM(MO85, -MO91)</f>
        <v>0</v>
      </c>
      <c r="MP98" s="6">
        <f>SUM(MP85, -MP91,)</f>
        <v>0</v>
      </c>
      <c r="MQ98" s="6">
        <f>SUM(MQ86, -MQ92)</f>
        <v>0</v>
      </c>
      <c r="MR98" s="6">
        <f>SUM(MR85, -MR91)</f>
        <v>0</v>
      </c>
      <c r="MS98" s="6">
        <f>SUM(MS85, -MS91,)</f>
        <v>0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16" t="s">
        <v>46</v>
      </c>
      <c r="MD99" s="108" t="s">
        <v>67</v>
      </c>
      <c r="ME99" s="117" t="s">
        <v>63</v>
      </c>
      <c r="MF99" s="182" t="s">
        <v>53</v>
      </c>
      <c r="MG99" s="58"/>
      <c r="MH99" s="58"/>
      <c r="MI99" s="58"/>
      <c r="MJ99" s="58"/>
      <c r="MK99" s="58"/>
      <c r="MM99" s="58"/>
      <c r="MN99" s="58"/>
      <c r="MO99" s="58"/>
      <c r="MP99" s="58"/>
      <c r="MQ99" s="58"/>
      <c r="MR99" s="58"/>
      <c r="MS99" s="58"/>
      <c r="MT99" s="58"/>
      <c r="MU99" s="58"/>
      <c r="MV99" s="58"/>
      <c r="MW99" s="58"/>
      <c r="MX99" s="58"/>
      <c r="MY99" s="58"/>
      <c r="MZ99" s="58"/>
      <c r="NA99" s="58"/>
      <c r="NB99" s="58"/>
      <c r="NC99" s="58"/>
      <c r="ND99" s="58"/>
      <c r="NE99" s="58"/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64">SUM(BS56, -BS58)</f>
        <v>0.1308</v>
      </c>
      <c r="BT100" s="110">
        <f t="shared" si="364"/>
        <v>0.11999999999999998</v>
      </c>
      <c r="BU100" s="172">
        <f t="shared" si="364"/>
        <v>0.13389999999999999</v>
      </c>
      <c r="BV100" s="142">
        <f t="shared" si="364"/>
        <v>0.14529999999999998</v>
      </c>
      <c r="BW100" s="112">
        <f t="shared" si="364"/>
        <v>0.15360000000000001</v>
      </c>
      <c r="BX100" s="172">
        <f t="shared" si="364"/>
        <v>0.15440000000000001</v>
      </c>
      <c r="BY100" s="218">
        <f t="shared" si="364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65">SUM(EM52, -EM56)</f>
        <v>0.1613</v>
      </c>
      <c r="EN100" s="140">
        <f t="shared" si="365"/>
        <v>0.16400000000000001</v>
      </c>
      <c r="EO100" s="114">
        <f t="shared" si="365"/>
        <v>0.16200000000000001</v>
      </c>
      <c r="EP100" s="173">
        <f t="shared" si="365"/>
        <v>0.1633</v>
      </c>
      <c r="EQ100" s="140">
        <f t="shared" si="365"/>
        <v>0.1545</v>
      </c>
      <c r="ER100" s="114">
        <f t="shared" si="365"/>
        <v>0.14460000000000001</v>
      </c>
      <c r="ES100" s="173">
        <f t="shared" si="365"/>
        <v>0.1545</v>
      </c>
      <c r="ET100" s="140">
        <f t="shared" si="365"/>
        <v>0.15029999999999999</v>
      </c>
      <c r="EU100" s="114">
        <f t="shared" si="365"/>
        <v>0.13469999999999999</v>
      </c>
      <c r="EV100" s="173">
        <f t="shared" si="365"/>
        <v>0.10389999999999999</v>
      </c>
      <c r="EW100" s="140">
        <f t="shared" si="365"/>
        <v>0.11760000000000001</v>
      </c>
      <c r="EX100" s="114">
        <f t="shared" si="365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66">SUM(FK52, -FK56)</f>
        <v>0.18160000000000001</v>
      </c>
      <c r="FL100" s="140">
        <f t="shared" si="366"/>
        <v>0.16259999999999999</v>
      </c>
      <c r="FM100" s="114">
        <f t="shared" si="366"/>
        <v>0.15740000000000001</v>
      </c>
      <c r="FN100" s="173">
        <f t="shared" si="366"/>
        <v>0.1603</v>
      </c>
      <c r="FO100" s="140">
        <f t="shared" si="366"/>
        <v>0.17699999999999999</v>
      </c>
      <c r="FP100" s="114">
        <f t="shared" si="366"/>
        <v>0.16789999999999999</v>
      </c>
      <c r="FQ100" s="173">
        <f t="shared" si="366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67">SUM(HH53, -HH56)</f>
        <v>0.15909999999999999</v>
      </c>
      <c r="HI100" s="140">
        <f t="shared" si="367"/>
        <v>0.18540000000000001</v>
      </c>
      <c r="HJ100" s="114">
        <f t="shared" si="367"/>
        <v>0.1661</v>
      </c>
      <c r="HK100" s="173">
        <f t="shared" si="367"/>
        <v>0.15239999999999998</v>
      </c>
      <c r="HL100" s="140">
        <f t="shared" si="367"/>
        <v>0.14729999999999999</v>
      </c>
      <c r="HM100" s="114">
        <f t="shared" si="367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68">SUM(JU52, -JU56)</f>
        <v>0.15279999999999999</v>
      </c>
      <c r="JV100" s="114">
        <f t="shared" si="368"/>
        <v>0.14450000000000002</v>
      </c>
      <c r="JW100" s="173">
        <f t="shared" si="368"/>
        <v>0.1439</v>
      </c>
      <c r="JX100" s="140">
        <f t="shared" si="368"/>
        <v>0.14529999999999998</v>
      </c>
      <c r="JY100" s="114">
        <f t="shared" si="368"/>
        <v>0.1454</v>
      </c>
      <c r="JZ100" s="173">
        <f t="shared" si="368"/>
        <v>0.1341</v>
      </c>
      <c r="KA100" s="140">
        <f t="shared" si="368"/>
        <v>0.12390000000000001</v>
      </c>
      <c r="KB100" s="114">
        <f t="shared" si="368"/>
        <v>0.12920000000000001</v>
      </c>
      <c r="KC100" s="173">
        <f t="shared" si="368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40">
        <f>SUM(MC54, -MC56)</f>
        <v>0.1002</v>
      </c>
      <c r="MD100" s="201">
        <f>SUM(MD56, -MD57)</f>
        <v>9.7000000000000003E-2</v>
      </c>
      <c r="ME100" s="110">
        <f>SUM(ME55, -ME56)</f>
        <v>0.1009</v>
      </c>
      <c r="MF100" s="201">
        <f>SUM(MF51, -MF54)</f>
        <v>0.10610000000000001</v>
      </c>
      <c r="MG100" s="6">
        <f>SUM(MG85, -MG91)</f>
        <v>0</v>
      </c>
      <c r="MH100" s="6">
        <f>SUM(MH86, -MH92)</f>
        <v>0</v>
      </c>
      <c r="MI100" s="6">
        <f>SUM(MI86, -MI92)</f>
        <v>0</v>
      </c>
      <c r="MJ100" s="6">
        <f>SUM(MJ85, -MJ91)</f>
        <v>0</v>
      </c>
      <c r="MK100" s="6">
        <f>SUM(MK86, -MK92)</f>
        <v>0</v>
      </c>
      <c r="MM100" s="6">
        <f>SUM(MM86, -MM92)</f>
        <v>0</v>
      </c>
      <c r="MN100" s="6">
        <f>SUM(MN85, -MN91)</f>
        <v>0</v>
      </c>
      <c r="MO100" s="6">
        <f>SUM(MO86, -MO92)</f>
        <v>0</v>
      </c>
      <c r="MP100" s="6">
        <f>SUM(MP86, -MP92)</f>
        <v>0</v>
      </c>
      <c r="MQ100" s="6">
        <f>SUM(MQ85, -MQ91)</f>
        <v>0</v>
      </c>
      <c r="MR100" s="6">
        <f>SUM(MR86, -MR92)</f>
        <v>0</v>
      </c>
      <c r="MS100" s="6">
        <f>SUM(MS86, -MS92)</f>
        <v>0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08" t="s">
        <v>67</v>
      </c>
      <c r="MD101" s="182" t="s">
        <v>55</v>
      </c>
      <c r="ME101" s="182" t="s">
        <v>55</v>
      </c>
      <c r="MF101" s="182" t="s">
        <v>55</v>
      </c>
      <c r="MG101" s="58"/>
      <c r="MH101" s="58"/>
      <c r="MI101" s="58"/>
      <c r="MJ101" s="58"/>
      <c r="MK101" s="58"/>
      <c r="MM101" s="58"/>
      <c r="MN101" s="58"/>
      <c r="MO101" s="58"/>
      <c r="MP101" s="58"/>
      <c r="MQ101" s="58"/>
      <c r="MR101" s="58"/>
      <c r="MS101" s="58"/>
      <c r="MT101" s="58"/>
      <c r="MU101" s="58"/>
      <c r="MV101" s="58"/>
      <c r="MW101" s="58"/>
      <c r="MX101" s="58"/>
      <c r="MY101" s="58"/>
      <c r="MZ101" s="58"/>
      <c r="NA101" s="58"/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69">SUM(BL57, -BL58)</f>
        <v>0.11630000000000001</v>
      </c>
      <c r="BM102" s="110">
        <f t="shared" si="369"/>
        <v>0.11269999999999999</v>
      </c>
      <c r="BN102" s="170">
        <f t="shared" si="369"/>
        <v>0.11739999999999999</v>
      </c>
      <c r="BO102" s="112">
        <f t="shared" si="369"/>
        <v>0.1109</v>
      </c>
      <c r="BP102" s="112">
        <f t="shared" si="369"/>
        <v>0.11410000000000001</v>
      </c>
      <c r="BQ102" s="112">
        <f t="shared" si="369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70">SUM(EC91, -EC98)</f>
        <v>0</v>
      </c>
      <c r="ED102" s="6">
        <f t="shared" si="370"/>
        <v>0</v>
      </c>
      <c r="EE102" s="6">
        <f t="shared" si="370"/>
        <v>0</v>
      </c>
      <c r="EF102" s="6">
        <f t="shared" si="370"/>
        <v>0</v>
      </c>
      <c r="EG102" s="6">
        <f t="shared" si="370"/>
        <v>0</v>
      </c>
      <c r="EH102" s="6">
        <f t="shared" si="370"/>
        <v>0</v>
      </c>
      <c r="EI102" s="6">
        <f t="shared" si="370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71">SUM(ER53, -ER56)</f>
        <v>0.11599999999999999</v>
      </c>
      <c r="ES102" s="173">
        <f t="shared" si="371"/>
        <v>0.13800000000000001</v>
      </c>
      <c r="ET102" s="140">
        <f t="shared" si="371"/>
        <v>0.1168</v>
      </c>
      <c r="EU102" s="114">
        <f t="shared" si="371"/>
        <v>0.11699999999999999</v>
      </c>
      <c r="EV102" s="173">
        <f t="shared" si="371"/>
        <v>0.1008</v>
      </c>
      <c r="EW102" s="140">
        <f t="shared" si="371"/>
        <v>0.10050000000000001</v>
      </c>
      <c r="EX102" s="114">
        <f t="shared" si="371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72">SUM(FO52, -FO55)</f>
        <v>0.17280000000000001</v>
      </c>
      <c r="FP102" s="114">
        <f t="shared" si="372"/>
        <v>0.16419999999999998</v>
      </c>
      <c r="FQ102" s="173">
        <f t="shared" si="372"/>
        <v>0.1719</v>
      </c>
      <c r="FR102" s="140">
        <f t="shared" si="372"/>
        <v>0.18870000000000001</v>
      </c>
      <c r="FS102" s="114">
        <f t="shared" si="372"/>
        <v>0.17300000000000001</v>
      </c>
      <c r="FT102" s="173">
        <f t="shared" si="372"/>
        <v>0.17009999999999997</v>
      </c>
      <c r="FU102" s="140">
        <f t="shared" si="372"/>
        <v>0.16879999999999998</v>
      </c>
      <c r="FV102" s="114">
        <f t="shared" si="372"/>
        <v>0.1638</v>
      </c>
      <c r="FW102" s="173">
        <f t="shared" si="372"/>
        <v>0.159</v>
      </c>
      <c r="FX102" s="140">
        <f t="shared" si="372"/>
        <v>0.1401</v>
      </c>
      <c r="FY102" s="114">
        <f t="shared" si="372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73">SUM(GV91, -GV98)</f>
        <v>0</v>
      </c>
      <c r="GW102" s="6">
        <f t="shared" si="373"/>
        <v>0</v>
      </c>
      <c r="GX102" s="6">
        <f t="shared" si="373"/>
        <v>0</v>
      </c>
      <c r="GY102" s="6">
        <f t="shared" si="373"/>
        <v>0</v>
      </c>
      <c r="GZ102" s="6">
        <f t="shared" si="373"/>
        <v>0</v>
      </c>
      <c r="HA102" s="6">
        <f t="shared" si="373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74">SUM(IQ52, -IQ54)</f>
        <v>0.19090000000000001</v>
      </c>
      <c r="IR102" s="173">
        <f t="shared" si="374"/>
        <v>0.18029999999999999</v>
      </c>
      <c r="IS102" s="217">
        <f t="shared" si="374"/>
        <v>0.1827</v>
      </c>
      <c r="IT102" s="15">
        <f t="shared" si="374"/>
        <v>0.185</v>
      </c>
      <c r="IU102" s="145">
        <f t="shared" si="374"/>
        <v>0.1825</v>
      </c>
      <c r="IV102" s="140">
        <f t="shared" si="374"/>
        <v>0.16850000000000001</v>
      </c>
      <c r="IW102" s="114">
        <f t="shared" si="374"/>
        <v>0.16790000000000002</v>
      </c>
      <c r="IX102" s="173">
        <f t="shared" si="374"/>
        <v>0.16520000000000001</v>
      </c>
      <c r="IY102" s="140">
        <f t="shared" si="374"/>
        <v>0.14710000000000001</v>
      </c>
      <c r="IZ102" s="114">
        <f t="shared" si="374"/>
        <v>0.14119999999999999</v>
      </c>
      <c r="JA102" s="323">
        <f t="shared" si="374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75">SUM(JG52, -JG55)</f>
        <v>0.124</v>
      </c>
      <c r="JH102" s="140">
        <f t="shared" si="375"/>
        <v>0.12720000000000001</v>
      </c>
      <c r="JI102" s="114">
        <f t="shared" si="375"/>
        <v>0.1278</v>
      </c>
      <c r="JJ102" s="173">
        <f t="shared" si="375"/>
        <v>0.12630000000000002</v>
      </c>
      <c r="JK102" s="140">
        <f t="shared" si="375"/>
        <v>0.12740000000000001</v>
      </c>
      <c r="JL102" s="114">
        <f t="shared" si="375"/>
        <v>0.12720000000000001</v>
      </c>
      <c r="JM102" s="173">
        <f t="shared" si="375"/>
        <v>0.13340000000000002</v>
      </c>
      <c r="JN102" s="114">
        <f t="shared" si="375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76">SUM(JU53, -JU56)</f>
        <v>0.12859999999999999</v>
      </c>
      <c r="JV102" s="110">
        <f t="shared" si="376"/>
        <v>0.11119999999999999</v>
      </c>
      <c r="JW102" s="170">
        <f t="shared" si="376"/>
        <v>0.1293</v>
      </c>
      <c r="JX102" s="138">
        <f t="shared" si="376"/>
        <v>0.12859999999999999</v>
      </c>
      <c r="JY102" s="110">
        <f t="shared" si="376"/>
        <v>0.1258</v>
      </c>
      <c r="JZ102" s="170">
        <f t="shared" si="376"/>
        <v>0.1187</v>
      </c>
      <c r="KA102" s="138">
        <f t="shared" si="376"/>
        <v>0.1212</v>
      </c>
      <c r="KB102" s="110">
        <f t="shared" si="376"/>
        <v>0.12040000000000001</v>
      </c>
      <c r="KC102" s="170">
        <f t="shared" si="376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201">
        <f>SUM(MC56, -MC57)</f>
        <v>8.3100000000000007E-2</v>
      </c>
      <c r="MD102" s="112">
        <f>SUM(MD51, -MD53)</f>
        <v>9.3299999999999994E-2</v>
      </c>
      <c r="ME102" s="112">
        <f>SUM(ME51, -ME53)</f>
        <v>9.3499999999999986E-2</v>
      </c>
      <c r="MF102" s="112">
        <f>SUM(MF51, -MF53)</f>
        <v>9.1700000000000004E-2</v>
      </c>
      <c r="MG102" s="6">
        <f t="shared" ref="MF102:MK102" si="377">SUM(MG91, -MG98)</f>
        <v>0</v>
      </c>
      <c r="MH102" s="6">
        <f t="shared" si="377"/>
        <v>0</v>
      </c>
      <c r="MI102" s="6">
        <f t="shared" si="377"/>
        <v>0</v>
      </c>
      <c r="MJ102" s="6">
        <f t="shared" si="377"/>
        <v>0</v>
      </c>
      <c r="MK102" s="6">
        <f t="shared" si="377"/>
        <v>0</v>
      </c>
      <c r="MM102" s="6">
        <f t="shared" ref="MM102:OX102" si="378">SUM(MM91, -MM98)</f>
        <v>0</v>
      </c>
      <c r="MN102" s="6">
        <f t="shared" si="378"/>
        <v>0</v>
      </c>
      <c r="MO102" s="6">
        <f t="shared" si="378"/>
        <v>0</v>
      </c>
      <c r="MP102" s="6">
        <f t="shared" si="378"/>
        <v>0</v>
      </c>
      <c r="MQ102" s="6">
        <f t="shared" si="378"/>
        <v>0</v>
      </c>
      <c r="MR102" s="6">
        <f t="shared" si="378"/>
        <v>0</v>
      </c>
      <c r="MS102" s="6">
        <f t="shared" si="378"/>
        <v>0</v>
      </c>
      <c r="MT102" s="6">
        <f t="shared" si="378"/>
        <v>0</v>
      </c>
      <c r="MU102" s="6">
        <f t="shared" si="378"/>
        <v>0</v>
      </c>
      <c r="MV102" s="6">
        <f t="shared" si="378"/>
        <v>0</v>
      </c>
      <c r="MW102" s="6">
        <f t="shared" si="378"/>
        <v>0</v>
      </c>
      <c r="MX102" s="6">
        <f t="shared" si="378"/>
        <v>0</v>
      </c>
      <c r="MY102" s="6">
        <f t="shared" si="378"/>
        <v>0</v>
      </c>
      <c r="MZ102" s="6">
        <f t="shared" si="378"/>
        <v>0</v>
      </c>
      <c r="NA102" s="6">
        <f t="shared" si="378"/>
        <v>0</v>
      </c>
      <c r="NB102" s="6">
        <f t="shared" si="378"/>
        <v>0</v>
      </c>
      <c r="NC102" s="6">
        <f t="shared" si="378"/>
        <v>0</v>
      </c>
      <c r="ND102" s="6">
        <f t="shared" si="378"/>
        <v>0</v>
      </c>
      <c r="NE102" s="6">
        <f t="shared" si="378"/>
        <v>0</v>
      </c>
      <c r="NF102" s="6">
        <f t="shared" si="378"/>
        <v>0</v>
      </c>
      <c r="NG102" s="6">
        <f t="shared" si="378"/>
        <v>0</v>
      </c>
      <c r="NH102" s="6">
        <f t="shared" si="378"/>
        <v>0</v>
      </c>
      <c r="NI102" s="6">
        <f t="shared" si="378"/>
        <v>0</v>
      </c>
      <c r="NJ102" s="6">
        <f t="shared" si="378"/>
        <v>0</v>
      </c>
      <c r="NK102" s="6">
        <f t="shared" si="378"/>
        <v>0</v>
      </c>
      <c r="NL102" s="6">
        <f t="shared" si="378"/>
        <v>0</v>
      </c>
      <c r="NM102" s="6">
        <f t="shared" si="378"/>
        <v>0</v>
      </c>
      <c r="NN102" s="6">
        <f t="shared" si="378"/>
        <v>0</v>
      </c>
      <c r="NO102" s="6">
        <f t="shared" si="378"/>
        <v>0</v>
      </c>
      <c r="NP102" s="6">
        <f t="shared" si="378"/>
        <v>0</v>
      </c>
      <c r="NQ102" s="6">
        <f t="shared" si="378"/>
        <v>0</v>
      </c>
      <c r="NR102" s="6">
        <f t="shared" si="378"/>
        <v>0</v>
      </c>
      <c r="NS102" s="6">
        <f t="shared" si="378"/>
        <v>0</v>
      </c>
      <c r="NT102" s="6">
        <f t="shared" si="378"/>
        <v>0</v>
      </c>
      <c r="NU102" s="6">
        <f t="shared" si="378"/>
        <v>0</v>
      </c>
      <c r="NV102" s="6">
        <f t="shared" si="378"/>
        <v>0</v>
      </c>
      <c r="NW102" s="6">
        <f t="shared" si="378"/>
        <v>0</v>
      </c>
      <c r="NX102" s="6">
        <f t="shared" si="378"/>
        <v>0</v>
      </c>
      <c r="NY102" s="6">
        <f t="shared" si="378"/>
        <v>0</v>
      </c>
      <c r="NZ102" s="6">
        <f t="shared" si="378"/>
        <v>0</v>
      </c>
      <c r="OA102" s="6">
        <f t="shared" si="378"/>
        <v>0</v>
      </c>
      <c r="OB102" s="6">
        <f t="shared" si="378"/>
        <v>0</v>
      </c>
      <c r="OC102" s="6">
        <f t="shared" si="378"/>
        <v>0</v>
      </c>
      <c r="OD102" s="6">
        <f t="shared" si="378"/>
        <v>0</v>
      </c>
      <c r="OE102" s="6">
        <f t="shared" si="378"/>
        <v>0</v>
      </c>
      <c r="OF102" s="6">
        <f t="shared" si="378"/>
        <v>0</v>
      </c>
      <c r="OG102" s="6">
        <f t="shared" si="378"/>
        <v>0</v>
      </c>
      <c r="OH102" s="6">
        <f t="shared" si="378"/>
        <v>0</v>
      </c>
      <c r="OI102" s="6">
        <f t="shared" si="378"/>
        <v>0</v>
      </c>
      <c r="OJ102" s="6">
        <f t="shared" si="378"/>
        <v>0</v>
      </c>
      <c r="OK102" s="6">
        <f t="shared" si="378"/>
        <v>0</v>
      </c>
      <c r="OL102" s="6">
        <f t="shared" si="378"/>
        <v>0</v>
      </c>
      <c r="OM102" s="6">
        <f t="shared" si="378"/>
        <v>0</v>
      </c>
      <c r="ON102" s="6">
        <f t="shared" si="378"/>
        <v>0</v>
      </c>
      <c r="OO102" s="6">
        <f t="shared" si="378"/>
        <v>0</v>
      </c>
      <c r="OP102" s="6">
        <f t="shared" si="378"/>
        <v>0</v>
      </c>
      <c r="OQ102" s="6">
        <f t="shared" si="378"/>
        <v>0</v>
      </c>
      <c r="OR102" s="6">
        <f t="shared" si="378"/>
        <v>0</v>
      </c>
      <c r="OS102" s="6">
        <f t="shared" si="378"/>
        <v>0</v>
      </c>
      <c r="OT102" s="6">
        <f t="shared" si="378"/>
        <v>0</v>
      </c>
      <c r="OU102" s="6">
        <f t="shared" si="378"/>
        <v>0</v>
      </c>
      <c r="OV102" s="6">
        <f t="shared" si="378"/>
        <v>0</v>
      </c>
      <c r="OW102" s="6">
        <f t="shared" si="378"/>
        <v>0</v>
      </c>
      <c r="OX102" s="6">
        <f t="shared" si="378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79">SUM(PE91, -PE98)</f>
        <v>0</v>
      </c>
      <c r="PF102" s="6">
        <f t="shared" si="379"/>
        <v>0</v>
      </c>
      <c r="PG102" s="6">
        <f t="shared" si="379"/>
        <v>0</v>
      </c>
      <c r="PH102" s="6">
        <f t="shared" si="379"/>
        <v>0</v>
      </c>
      <c r="PI102" s="6">
        <f t="shared" si="379"/>
        <v>0</v>
      </c>
      <c r="PJ102" s="6">
        <f t="shared" si="379"/>
        <v>0</v>
      </c>
      <c r="PK102" s="6">
        <f t="shared" si="379"/>
        <v>0</v>
      </c>
      <c r="PL102" s="6">
        <f t="shared" si="379"/>
        <v>0</v>
      </c>
      <c r="PM102" s="6">
        <f t="shared" si="379"/>
        <v>0</v>
      </c>
      <c r="PN102" s="6">
        <f t="shared" si="379"/>
        <v>0</v>
      </c>
      <c r="PO102" s="6">
        <f t="shared" si="379"/>
        <v>0</v>
      </c>
      <c r="PP102" s="6">
        <f t="shared" si="379"/>
        <v>0</v>
      </c>
      <c r="PQ102" s="6">
        <f t="shared" si="379"/>
        <v>0</v>
      </c>
      <c r="PR102" s="6">
        <f t="shared" si="379"/>
        <v>0</v>
      </c>
      <c r="PS102" s="6">
        <f t="shared" si="379"/>
        <v>0</v>
      </c>
      <c r="PT102" s="6">
        <f t="shared" si="379"/>
        <v>0</v>
      </c>
      <c r="PU102" s="6">
        <f t="shared" si="379"/>
        <v>0</v>
      </c>
      <c r="PV102" s="6">
        <f t="shared" si="379"/>
        <v>0</v>
      </c>
      <c r="PW102" s="6">
        <f t="shared" si="379"/>
        <v>0</v>
      </c>
      <c r="PX102" s="6">
        <f t="shared" si="379"/>
        <v>0</v>
      </c>
      <c r="PY102" s="6">
        <f t="shared" si="379"/>
        <v>0</v>
      </c>
      <c r="PZ102" s="6">
        <f t="shared" si="379"/>
        <v>0</v>
      </c>
      <c r="QA102" s="6">
        <f t="shared" si="379"/>
        <v>0</v>
      </c>
      <c r="QB102" s="6">
        <f t="shared" si="379"/>
        <v>0</v>
      </c>
      <c r="QC102" s="6">
        <f t="shared" si="379"/>
        <v>0</v>
      </c>
      <c r="QD102" s="6">
        <f t="shared" si="379"/>
        <v>0</v>
      </c>
      <c r="QE102" s="6">
        <f t="shared" si="379"/>
        <v>0</v>
      </c>
      <c r="QF102" s="6">
        <f t="shared" si="379"/>
        <v>0</v>
      </c>
      <c r="QG102" s="6">
        <f t="shared" si="379"/>
        <v>0</v>
      </c>
      <c r="QH102" s="6">
        <f t="shared" si="379"/>
        <v>0</v>
      </c>
      <c r="QI102" s="6">
        <f t="shared" si="379"/>
        <v>0</v>
      </c>
      <c r="QJ102" s="6">
        <f t="shared" si="379"/>
        <v>0</v>
      </c>
      <c r="QK102" s="6">
        <f t="shared" si="379"/>
        <v>0</v>
      </c>
      <c r="QL102" s="6">
        <f t="shared" si="379"/>
        <v>0</v>
      </c>
      <c r="QM102" s="6">
        <f t="shared" si="379"/>
        <v>0</v>
      </c>
      <c r="QN102" s="6">
        <f t="shared" si="379"/>
        <v>0</v>
      </c>
      <c r="QO102" s="6">
        <f t="shared" si="379"/>
        <v>0</v>
      </c>
      <c r="QP102" s="6">
        <f t="shared" si="379"/>
        <v>0</v>
      </c>
      <c r="QQ102" s="6">
        <f t="shared" si="379"/>
        <v>0</v>
      </c>
      <c r="QR102" s="6">
        <f t="shared" si="379"/>
        <v>0</v>
      </c>
      <c r="QS102" s="6">
        <f t="shared" si="379"/>
        <v>0</v>
      </c>
      <c r="QT102" s="6">
        <f t="shared" si="379"/>
        <v>0</v>
      </c>
      <c r="QU102" s="6">
        <f t="shared" si="379"/>
        <v>0</v>
      </c>
      <c r="QV102" s="6">
        <f t="shared" si="379"/>
        <v>0</v>
      </c>
      <c r="QW102" s="6">
        <f t="shared" si="379"/>
        <v>0</v>
      </c>
      <c r="QX102" s="6">
        <f t="shared" si="379"/>
        <v>0</v>
      </c>
      <c r="QY102" s="6">
        <f t="shared" si="379"/>
        <v>0</v>
      </c>
      <c r="QZ102" s="6">
        <f t="shared" si="379"/>
        <v>0</v>
      </c>
      <c r="RA102" s="6">
        <f t="shared" si="379"/>
        <v>0</v>
      </c>
      <c r="RB102" s="6">
        <f t="shared" si="379"/>
        <v>0</v>
      </c>
      <c r="RC102" s="6">
        <f t="shared" si="379"/>
        <v>0</v>
      </c>
      <c r="RD102" s="6">
        <f t="shared" si="379"/>
        <v>0</v>
      </c>
      <c r="RE102" s="6">
        <f t="shared" si="379"/>
        <v>0</v>
      </c>
      <c r="RF102" s="6">
        <f t="shared" si="379"/>
        <v>0</v>
      </c>
      <c r="RG102" s="6">
        <f t="shared" si="379"/>
        <v>0</v>
      </c>
      <c r="RH102" s="6">
        <f t="shared" si="379"/>
        <v>0</v>
      </c>
      <c r="RI102" s="6">
        <f t="shared" si="379"/>
        <v>0</v>
      </c>
      <c r="RJ102" s="6">
        <f t="shared" si="379"/>
        <v>0</v>
      </c>
      <c r="RK102" s="6">
        <f t="shared" si="379"/>
        <v>0</v>
      </c>
      <c r="RL102" s="6">
        <f t="shared" si="379"/>
        <v>0</v>
      </c>
      <c r="RM102" s="6">
        <f t="shared" si="379"/>
        <v>0</v>
      </c>
      <c r="RN102" s="6">
        <f t="shared" si="379"/>
        <v>0</v>
      </c>
      <c r="RO102" s="6">
        <f t="shared" si="379"/>
        <v>0</v>
      </c>
      <c r="RP102" s="6">
        <f t="shared" si="379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17" t="s">
        <v>63</v>
      </c>
      <c r="MD103" s="117" t="s">
        <v>63</v>
      </c>
      <c r="ME103" s="108" t="s">
        <v>67</v>
      </c>
      <c r="MF103" s="182" t="s">
        <v>37</v>
      </c>
      <c r="MG103" s="58"/>
      <c r="MH103" s="58"/>
      <c r="MI103" s="58"/>
      <c r="MJ103" s="58"/>
      <c r="MK103" s="58"/>
      <c r="MM103" s="58"/>
      <c r="MN103" s="58"/>
      <c r="MO103" s="58"/>
      <c r="MP103" s="58"/>
      <c r="MQ103" s="58"/>
      <c r="MR103" s="58"/>
      <c r="MS103" s="58"/>
      <c r="MT103" s="58"/>
      <c r="MU103" s="58"/>
      <c r="MV103" s="58"/>
      <c r="MW103" s="58"/>
      <c r="MX103" s="58"/>
      <c r="MY103" s="58"/>
      <c r="MZ103" s="58"/>
      <c r="NA103" s="58"/>
      <c r="NB103" s="58"/>
      <c r="NC103" s="58"/>
      <c r="ND103" s="58"/>
      <c r="NE103" s="58"/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80">SUM(BE56, -BE58)</f>
        <v>0.1037</v>
      </c>
      <c r="BF104" s="160">
        <f t="shared" si="380"/>
        <v>0.1012</v>
      </c>
      <c r="BG104" s="201">
        <f t="shared" si="380"/>
        <v>0.10639999999999999</v>
      </c>
      <c r="BH104" s="172">
        <f t="shared" si="380"/>
        <v>0.1026</v>
      </c>
      <c r="BI104" s="142">
        <f t="shared" si="380"/>
        <v>0.10390000000000001</v>
      </c>
      <c r="BJ104" s="112">
        <f t="shared" si="380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81">SUM(ER52, -ER55)</f>
        <v>0.1143</v>
      </c>
      <c r="ES104" s="173">
        <f t="shared" si="381"/>
        <v>0.12440000000000001</v>
      </c>
      <c r="ET104" s="140">
        <f t="shared" si="381"/>
        <v>0.1167</v>
      </c>
      <c r="EU104" s="114">
        <f t="shared" si="381"/>
        <v>0.10249999999999999</v>
      </c>
      <c r="EV104" s="173">
        <f t="shared" si="381"/>
        <v>7.46E-2</v>
      </c>
      <c r="EW104" s="140">
        <f t="shared" si="381"/>
        <v>9.0200000000000002E-2</v>
      </c>
      <c r="EX104" s="114">
        <f t="shared" si="381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82">SUM(FO53, -FO56)</f>
        <v>0.15670000000000001</v>
      </c>
      <c r="FP104" s="114">
        <f t="shared" si="382"/>
        <v>0.14119999999999999</v>
      </c>
      <c r="FQ104" s="173">
        <f t="shared" si="382"/>
        <v>0.1249</v>
      </c>
      <c r="FR104" s="140">
        <f t="shared" si="382"/>
        <v>0.14000000000000001</v>
      </c>
      <c r="FS104" s="114">
        <f t="shared" si="382"/>
        <v>0.13289999999999999</v>
      </c>
      <c r="FT104" s="173">
        <f t="shared" si="382"/>
        <v>0.12759999999999999</v>
      </c>
      <c r="FU104" s="140">
        <f t="shared" si="382"/>
        <v>0.1278</v>
      </c>
      <c r="FV104" s="114">
        <f t="shared" si="382"/>
        <v>0.14069999999999999</v>
      </c>
      <c r="FW104" s="173">
        <f t="shared" si="382"/>
        <v>0.1326</v>
      </c>
      <c r="FX104" s="140">
        <f t="shared" si="382"/>
        <v>0.12809999999999999</v>
      </c>
      <c r="FY104" s="114">
        <f t="shared" si="382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83">SUM(IL52, -IL53)</f>
        <v>0.11679999999999999</v>
      </c>
      <c r="IM104" s="140">
        <f t="shared" si="383"/>
        <v>0.12869999999999998</v>
      </c>
      <c r="IN104" s="114">
        <f t="shared" si="383"/>
        <v>0.12820000000000001</v>
      </c>
      <c r="IO104" s="173">
        <f t="shared" si="383"/>
        <v>0.11460000000000001</v>
      </c>
      <c r="IP104" s="140">
        <f t="shared" si="383"/>
        <v>0.12930000000000003</v>
      </c>
      <c r="IQ104" s="114">
        <f t="shared" si="383"/>
        <v>0.11220000000000001</v>
      </c>
      <c r="IR104" s="173">
        <f t="shared" si="383"/>
        <v>0.1099</v>
      </c>
      <c r="IS104" s="217">
        <f t="shared" si="383"/>
        <v>0.10639999999999999</v>
      </c>
      <c r="IT104" s="15">
        <f t="shared" si="383"/>
        <v>0.1115</v>
      </c>
      <c r="IU104" s="145">
        <f>SUM(IU52, -IU53)</f>
        <v>0.11819999999999999</v>
      </c>
      <c r="IV104" s="138">
        <f t="shared" ref="IV104:JA104" si="384">SUM(IV53, -IV56)</f>
        <v>0.1163</v>
      </c>
      <c r="IW104" s="110">
        <f t="shared" si="384"/>
        <v>0.12</v>
      </c>
      <c r="IX104" s="170">
        <f t="shared" si="384"/>
        <v>0.127</v>
      </c>
      <c r="IY104" s="138">
        <f t="shared" si="384"/>
        <v>0.13500000000000001</v>
      </c>
      <c r="IZ104" s="110">
        <f t="shared" si="384"/>
        <v>0.13650000000000001</v>
      </c>
      <c r="JA104" s="328">
        <f t="shared" si="384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85">SUM(JG57, -JG58)</f>
        <v>0.11109999999999998</v>
      </c>
      <c r="JH104" s="160">
        <f t="shared" si="385"/>
        <v>0.10580000000000001</v>
      </c>
      <c r="JI104" s="201">
        <f t="shared" si="385"/>
        <v>0.10980000000000001</v>
      </c>
      <c r="JJ104" s="181">
        <f t="shared" si="385"/>
        <v>0.10390000000000002</v>
      </c>
      <c r="JK104" s="160">
        <f t="shared" si="385"/>
        <v>9.5900000000000013E-2</v>
      </c>
      <c r="JL104" s="201">
        <f t="shared" si="385"/>
        <v>9.2800000000000021E-2</v>
      </c>
      <c r="JM104" s="181">
        <f t="shared" si="385"/>
        <v>9.5599999999999991E-2</v>
      </c>
      <c r="JN104" s="201">
        <f t="shared" si="385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386">SUM(JW54, -JW56)</f>
        <v>0.1079</v>
      </c>
      <c r="JX104" s="140">
        <f t="shared" si="386"/>
        <v>0.10250000000000001</v>
      </c>
      <c r="JY104" s="114">
        <f t="shared" si="386"/>
        <v>9.920000000000001E-2</v>
      </c>
      <c r="JZ104" s="173">
        <f t="shared" si="386"/>
        <v>0.11399999999999999</v>
      </c>
      <c r="KA104" s="140">
        <f t="shared" si="386"/>
        <v>0.1142</v>
      </c>
      <c r="KB104" s="114">
        <f t="shared" si="386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387">SUM(KE54, -KE56)</f>
        <v>0.1187</v>
      </c>
      <c r="KF104" s="173">
        <f t="shared" si="387"/>
        <v>0.1265</v>
      </c>
      <c r="KG104" s="140">
        <f t="shared" si="387"/>
        <v>0.11680000000000001</v>
      </c>
      <c r="KH104" s="114">
        <f t="shared" si="387"/>
        <v>0.13519999999999999</v>
      </c>
      <c r="KI104" s="173">
        <f t="shared" si="387"/>
        <v>0.1366</v>
      </c>
      <c r="KJ104" s="140">
        <f t="shared" si="387"/>
        <v>0.14900000000000002</v>
      </c>
      <c r="KK104" s="114">
        <f t="shared" si="387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10">
        <f>SUM(MC55, -MC56)</f>
        <v>7.8600000000000003E-2</v>
      </c>
      <c r="MD104" s="110">
        <f>SUM(MD55, -MD56)</f>
        <v>8.5900000000000004E-2</v>
      </c>
      <c r="ME104" s="201">
        <f>SUM(ME56, -ME57)</f>
        <v>8.7999999999999995E-2</v>
      </c>
      <c r="MF104" s="114">
        <f>SUM(MF51, -MF52)</f>
        <v>6.430000000000001E-2</v>
      </c>
      <c r="MG104" s="6">
        <f>SUM(MG92, -MG98)</f>
        <v>0</v>
      </c>
      <c r="MH104" s="6">
        <f>SUM(MH91, -MH97)</f>
        <v>0</v>
      </c>
      <c r="MI104" s="6">
        <f>SUM(MI91, -MI97,)</f>
        <v>0</v>
      </c>
      <c r="MJ104" s="6">
        <f>SUM(MJ92, -MJ98)</f>
        <v>0</v>
      </c>
      <c r="MK104" s="6">
        <f>SUM(MK91, -MK97)</f>
        <v>0</v>
      </c>
      <c r="MM104" s="6">
        <f>SUM(MM91, -MM97,)</f>
        <v>0</v>
      </c>
      <c r="MN104" s="6">
        <f>SUM(MN92, -MN98)</f>
        <v>0</v>
      </c>
      <c r="MO104" s="6">
        <f>SUM(MO91, -MO97)</f>
        <v>0</v>
      </c>
      <c r="MP104" s="6">
        <f>SUM(MP91, -MP97,)</f>
        <v>0</v>
      </c>
      <c r="MQ104" s="6">
        <f>SUM(MQ92, -MQ98)</f>
        <v>0</v>
      </c>
      <c r="MR104" s="6">
        <f>SUM(MR91, -MR97)</f>
        <v>0</v>
      </c>
      <c r="MS104" s="6">
        <f>SUM(MS91, -MS97,)</f>
        <v>0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82" t="s">
        <v>37</v>
      </c>
      <c r="MD105" s="182" t="s">
        <v>37</v>
      </c>
      <c r="ME105" s="113" t="s">
        <v>40</v>
      </c>
      <c r="MF105" s="162" t="s">
        <v>59</v>
      </c>
      <c r="MG105" s="58"/>
      <c r="MH105" s="58"/>
      <c r="MI105" s="58"/>
      <c r="MJ105" s="58"/>
      <c r="MK105" s="58"/>
      <c r="MM105" s="58"/>
      <c r="MN105" s="58"/>
      <c r="MO105" s="58"/>
      <c r="MP105" s="58"/>
      <c r="MQ105" s="58"/>
      <c r="MR105" s="58"/>
      <c r="MS105" s="58"/>
      <c r="MT105" s="58"/>
      <c r="MU105" s="58"/>
      <c r="MV105" s="58"/>
      <c r="MW105" s="58"/>
      <c r="MX105" s="58"/>
      <c r="MY105" s="58"/>
      <c r="MZ105" s="58"/>
      <c r="NA105" s="58"/>
      <c r="NB105" s="58"/>
      <c r="NC105" s="58"/>
      <c r="ND105" s="58"/>
      <c r="NE105" s="58"/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388">SUM(FH53, -FH55)</f>
        <v>0.1164</v>
      </c>
      <c r="FI106" s="140">
        <f t="shared" si="388"/>
        <v>0.11109999999999999</v>
      </c>
      <c r="FJ106" s="114">
        <f t="shared" si="388"/>
        <v>0.1169</v>
      </c>
      <c r="FK106" s="173">
        <f t="shared" si="388"/>
        <v>0.1477</v>
      </c>
      <c r="FL106" s="140">
        <f t="shared" si="388"/>
        <v>0.14050000000000001</v>
      </c>
      <c r="FM106" s="114">
        <f t="shared" si="388"/>
        <v>0.13020000000000001</v>
      </c>
      <c r="FN106" s="173">
        <f t="shared" si="388"/>
        <v>0.13250000000000001</v>
      </c>
      <c r="FO106" s="140">
        <f t="shared" si="388"/>
        <v>0.1525</v>
      </c>
      <c r="FP106" s="114">
        <f t="shared" si="388"/>
        <v>0.13749999999999998</v>
      </c>
      <c r="FQ106" s="173">
        <f t="shared" si="388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389">SUM(IL53, -IL56)</f>
        <v>9.4799999999999995E-2</v>
      </c>
      <c r="IM106" s="140">
        <f t="shared" si="389"/>
        <v>0.1048</v>
      </c>
      <c r="IN106" s="114">
        <f t="shared" si="389"/>
        <v>0.10289999999999999</v>
      </c>
      <c r="IO106" s="173">
        <f t="shared" si="389"/>
        <v>9.9299999999999999E-2</v>
      </c>
      <c r="IP106" s="140">
        <f t="shared" si="389"/>
        <v>9.1999999999999998E-2</v>
      </c>
      <c r="IQ106" s="110">
        <f t="shared" si="389"/>
        <v>9.7900000000000001E-2</v>
      </c>
      <c r="IR106" s="170">
        <f t="shared" si="389"/>
        <v>0.10349999999999999</v>
      </c>
      <c r="IS106" s="219">
        <f t="shared" si="389"/>
        <v>9.9400000000000002E-2</v>
      </c>
      <c r="IT106" s="87">
        <f t="shared" si="389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390">SUM(KH55, -KH56)</f>
        <v>9.9099999999999994E-2</v>
      </c>
      <c r="KI106" s="173">
        <f t="shared" si="390"/>
        <v>9.7100000000000006E-2</v>
      </c>
      <c r="KJ106" s="140">
        <f t="shared" si="390"/>
        <v>0.12290000000000001</v>
      </c>
      <c r="KK106" s="114">
        <f t="shared" si="390"/>
        <v>0.12509999999999999</v>
      </c>
      <c r="KL106" s="173">
        <f t="shared" si="390"/>
        <v>0.13009999999999999</v>
      </c>
      <c r="KM106" s="140">
        <f t="shared" si="390"/>
        <v>0.1361</v>
      </c>
      <c r="KN106" s="114">
        <f t="shared" si="390"/>
        <v>0.12959999999999999</v>
      </c>
      <c r="KO106" s="173">
        <f t="shared" si="390"/>
        <v>0.13200000000000001</v>
      </c>
      <c r="KP106" s="140">
        <f t="shared" si="390"/>
        <v>0.13690000000000002</v>
      </c>
      <c r="KQ106" s="114">
        <f t="shared" si="390"/>
        <v>0.1394</v>
      </c>
      <c r="KR106" s="181">
        <f t="shared" ref="KR106:KY106" si="391">SUM(KR57, -KR58)</f>
        <v>0.1318</v>
      </c>
      <c r="KS106" s="160">
        <f t="shared" si="391"/>
        <v>0.13379999999999997</v>
      </c>
      <c r="KT106" s="109">
        <f t="shared" si="391"/>
        <v>0.1182</v>
      </c>
      <c r="KU106" s="169">
        <f t="shared" si="391"/>
        <v>9.4099999999999989E-2</v>
      </c>
      <c r="KV106" s="147">
        <f t="shared" si="391"/>
        <v>0.11409999999999999</v>
      </c>
      <c r="KW106" s="109">
        <f t="shared" si="391"/>
        <v>0.1197</v>
      </c>
      <c r="KX106" s="169">
        <f t="shared" si="391"/>
        <v>0.12259999999999999</v>
      </c>
      <c r="KY106" s="147">
        <f t="shared" si="391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14">
        <f>SUM(MC51, -MC52)</f>
        <v>7.8199999999999992E-2</v>
      </c>
      <c r="MD106" s="114">
        <f>SUM(MD51, -MD52)</f>
        <v>6.4299999999999996E-2</v>
      </c>
      <c r="ME106" s="114">
        <f>SUM(ME52, -ME55)</f>
        <v>6.2099999999999995E-2</v>
      </c>
      <c r="MF106" s="109">
        <f>SUM(MF57, -MF58)</f>
        <v>6.4200000000000007E-2</v>
      </c>
      <c r="MG106" s="6">
        <f>SUM(MG91, -MG97)</f>
        <v>0</v>
      </c>
      <c r="MH106" s="6">
        <f>SUM(MH92, -MH98)</f>
        <v>0</v>
      </c>
      <c r="MI106" s="6">
        <f>SUM(MI92, -MI98)</f>
        <v>0</v>
      </c>
      <c r="MJ106" s="6">
        <f>SUM(MJ91, -MJ97)</f>
        <v>0</v>
      </c>
      <c r="MK106" s="6">
        <f>SUM(MK92, -MK98)</f>
        <v>0</v>
      </c>
      <c r="MM106" s="6">
        <f>SUM(MM92, -MM98)</f>
        <v>0</v>
      </c>
      <c r="MN106" s="6">
        <f>SUM(MN91, -MN97)</f>
        <v>0</v>
      </c>
      <c r="MO106" s="6">
        <f>SUM(MO92, -MO98)</f>
        <v>0</v>
      </c>
      <c r="MP106" s="6">
        <f>SUM(MP92, -MP98)</f>
        <v>0</v>
      </c>
      <c r="MQ106" s="6">
        <f>SUM(MQ91, -MQ97)</f>
        <v>0</v>
      </c>
      <c r="MR106" s="6">
        <f>SUM(MR92, -MR98)</f>
        <v>0</v>
      </c>
      <c r="MS106" s="6">
        <f>SUM(MS92, -MS98)</f>
        <v>0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62" t="s">
        <v>59</v>
      </c>
      <c r="MD107" s="113" t="s">
        <v>40</v>
      </c>
      <c r="ME107" s="113" t="s">
        <v>36</v>
      </c>
      <c r="MF107" s="108" t="s">
        <v>67</v>
      </c>
      <c r="MG107" s="58"/>
      <c r="MH107" s="58"/>
      <c r="MI107" s="58"/>
      <c r="MJ107" s="58"/>
      <c r="MK107" s="58"/>
      <c r="MM107" s="58"/>
      <c r="MN107" s="58"/>
      <c r="MO107" s="58"/>
      <c r="MP107" s="58"/>
      <c r="MQ107" s="58"/>
      <c r="MR107" s="58"/>
      <c r="MS107" s="58"/>
      <c r="MT107" s="58"/>
      <c r="MU107" s="58"/>
      <c r="MV107" s="58"/>
      <c r="MW107" s="58"/>
      <c r="MX107" s="58"/>
      <c r="MY107" s="58"/>
      <c r="MZ107" s="58"/>
      <c r="NA107" s="58"/>
      <c r="NB107" s="58"/>
      <c r="NC107" s="58"/>
      <c r="ND107" s="58"/>
      <c r="NE107" s="58"/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392">SUM(EC97, -EC104)</f>
        <v>0</v>
      </c>
      <c r="ED108" s="6">
        <f t="shared" si="392"/>
        <v>0</v>
      </c>
      <c r="EE108" s="6">
        <f t="shared" si="392"/>
        <v>0</v>
      </c>
      <c r="EF108" s="6">
        <f t="shared" si="392"/>
        <v>0</v>
      </c>
      <c r="EG108" s="6">
        <f t="shared" si="392"/>
        <v>0</v>
      </c>
      <c r="EH108" s="6">
        <f t="shared" si="392"/>
        <v>0</v>
      </c>
      <c r="EI108" s="6">
        <f t="shared" si="392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393">SUM(FB53, -FB55)</f>
        <v>8.5100000000000009E-2</v>
      </c>
      <c r="FC108" s="411">
        <f t="shared" si="393"/>
        <v>8.0600000000000005E-2</v>
      </c>
      <c r="FD108" s="369">
        <f t="shared" si="393"/>
        <v>8.0499999999999988E-2</v>
      </c>
      <c r="FE108" s="412">
        <f t="shared" si="393"/>
        <v>9.7700000000000009E-2</v>
      </c>
      <c r="FF108" s="140">
        <f t="shared" si="393"/>
        <v>9.4500000000000001E-2</v>
      </c>
      <c r="FG108" s="114">
        <f t="shared" si="393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394">SUM(GV97, -GV104)</f>
        <v>0</v>
      </c>
      <c r="GW108" s="6">
        <f t="shared" si="394"/>
        <v>0</v>
      </c>
      <c r="GX108" s="6">
        <f t="shared" si="394"/>
        <v>0</v>
      </c>
      <c r="GY108" s="6">
        <f t="shared" si="394"/>
        <v>0</v>
      </c>
      <c r="GZ108" s="6">
        <f t="shared" si="394"/>
        <v>0</v>
      </c>
      <c r="HA108" s="6">
        <f t="shared" si="394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395">SUM(HF53, -HF55)</f>
        <v>9.6500000000000002E-2</v>
      </c>
      <c r="HG108" s="114">
        <f t="shared" si="395"/>
        <v>0.10729999999999999</v>
      </c>
      <c r="HH108" s="173">
        <f t="shared" si="395"/>
        <v>9.0200000000000002E-2</v>
      </c>
      <c r="HI108" s="140">
        <f t="shared" si="395"/>
        <v>0.12820000000000001</v>
      </c>
      <c r="HJ108" s="114">
        <f t="shared" si="395"/>
        <v>0.1273</v>
      </c>
      <c r="HK108" s="173">
        <f t="shared" si="395"/>
        <v>0.1042</v>
      </c>
      <c r="HL108" s="140">
        <f t="shared" si="395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396">SUM(IL53, -IL55)</f>
        <v>9.3700000000000006E-2</v>
      </c>
      <c r="IM108" s="140">
        <f t="shared" si="396"/>
        <v>8.7000000000000008E-2</v>
      </c>
      <c r="IN108" s="114">
        <f t="shared" si="396"/>
        <v>8.5499999999999993E-2</v>
      </c>
      <c r="IO108" s="173">
        <f t="shared" si="396"/>
        <v>8.7099999999999997E-2</v>
      </c>
      <c r="IP108" s="138">
        <f t="shared" si="396"/>
        <v>7.6299999999999993E-2</v>
      </c>
      <c r="IQ108" s="114">
        <f t="shared" si="396"/>
        <v>9.1999999999999998E-2</v>
      </c>
      <c r="IR108" s="173">
        <f t="shared" si="396"/>
        <v>0.10299999999999999</v>
      </c>
      <c r="IS108" s="217">
        <f t="shared" si="396"/>
        <v>9.6000000000000002E-2</v>
      </c>
      <c r="IT108" s="15">
        <f t="shared" si="396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397">SUM(KI52, -KI55)</f>
        <v>8.0399999999999999E-2</v>
      </c>
      <c r="KJ108" s="140">
        <f t="shared" si="397"/>
        <v>7.8E-2</v>
      </c>
      <c r="KK108" s="114">
        <f t="shared" si="397"/>
        <v>6.0300000000000006E-2</v>
      </c>
      <c r="KL108" s="173">
        <f t="shared" si="397"/>
        <v>5.2400000000000002E-2</v>
      </c>
      <c r="KM108" s="140">
        <f t="shared" si="397"/>
        <v>3.2500000000000001E-2</v>
      </c>
      <c r="KN108" s="110">
        <f t="shared" si="397"/>
        <v>0.04</v>
      </c>
      <c r="KO108" s="173">
        <f t="shared" si="397"/>
        <v>3.6000000000000004E-2</v>
      </c>
      <c r="KP108" s="140">
        <f t="shared" si="397"/>
        <v>3.6299999999999999E-2</v>
      </c>
      <c r="KQ108" s="114">
        <f t="shared" si="397"/>
        <v>2.6299999999999997E-2</v>
      </c>
      <c r="KR108" s="173">
        <f t="shared" si="397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398">SUM(KV52, -KV55)</f>
        <v>2.64E-2</v>
      </c>
      <c r="KW108" s="114">
        <f t="shared" si="398"/>
        <v>3.61E-2</v>
      </c>
      <c r="KX108" s="173">
        <f t="shared" si="398"/>
        <v>3.73E-2</v>
      </c>
      <c r="KY108" s="140">
        <f t="shared" si="398"/>
        <v>5.11E-2</v>
      </c>
      <c r="KZ108" s="114">
        <f t="shared" si="398"/>
        <v>6.59E-2</v>
      </c>
      <c r="LA108" s="173">
        <f t="shared" si="398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09">
        <f>SUM(MC57, -MC58)</f>
        <v>6.3200000000000006E-2</v>
      </c>
      <c r="MD108" s="114">
        <f>SUM(MD52, -MD55)</f>
        <v>5.7599999999999998E-2</v>
      </c>
      <c r="ME108" s="110">
        <f>SUM(ME52, -ME54)</f>
        <v>5.8899999999999994E-2</v>
      </c>
      <c r="MF108" s="201">
        <f>SUM(MF56, -MF57)</f>
        <v>5.7700000000000001E-2</v>
      </c>
      <c r="MG108" s="6">
        <f t="shared" ref="MF108:MK108" si="399">SUM(MG97, -MG104)</f>
        <v>0</v>
      </c>
      <c r="MH108" s="6">
        <f t="shared" si="399"/>
        <v>0</v>
      </c>
      <c r="MI108" s="6">
        <f t="shared" si="399"/>
        <v>0</v>
      </c>
      <c r="MJ108" s="6">
        <f t="shared" si="399"/>
        <v>0</v>
      </c>
      <c r="MK108" s="6">
        <f t="shared" si="399"/>
        <v>0</v>
      </c>
      <c r="MM108" s="6">
        <f t="shared" ref="MM108:OX108" si="400">SUM(MM97, -MM104)</f>
        <v>0</v>
      </c>
      <c r="MN108" s="6">
        <f t="shared" si="400"/>
        <v>0</v>
      </c>
      <c r="MO108" s="6">
        <f t="shared" si="400"/>
        <v>0</v>
      </c>
      <c r="MP108" s="6">
        <f t="shared" si="400"/>
        <v>0</v>
      </c>
      <c r="MQ108" s="6">
        <f t="shared" si="400"/>
        <v>0</v>
      </c>
      <c r="MR108" s="6">
        <f t="shared" si="400"/>
        <v>0</v>
      </c>
      <c r="MS108" s="6">
        <f t="shared" si="400"/>
        <v>0</v>
      </c>
      <c r="MT108" s="6">
        <f t="shared" si="400"/>
        <v>0</v>
      </c>
      <c r="MU108" s="6">
        <f t="shared" si="400"/>
        <v>0</v>
      </c>
      <c r="MV108" s="6">
        <f t="shared" si="400"/>
        <v>0</v>
      </c>
      <c r="MW108" s="6">
        <f t="shared" si="400"/>
        <v>0</v>
      </c>
      <c r="MX108" s="6">
        <f t="shared" si="400"/>
        <v>0</v>
      </c>
      <c r="MY108" s="6">
        <f t="shared" si="400"/>
        <v>0</v>
      </c>
      <c r="MZ108" s="6">
        <f t="shared" si="400"/>
        <v>0</v>
      </c>
      <c r="NA108" s="6">
        <f t="shared" si="400"/>
        <v>0</v>
      </c>
      <c r="NB108" s="6">
        <f t="shared" si="400"/>
        <v>0</v>
      </c>
      <c r="NC108" s="6">
        <f t="shared" si="400"/>
        <v>0</v>
      </c>
      <c r="ND108" s="6">
        <f t="shared" si="400"/>
        <v>0</v>
      </c>
      <c r="NE108" s="6">
        <f t="shared" si="400"/>
        <v>0</v>
      </c>
      <c r="NF108" s="6">
        <f t="shared" si="400"/>
        <v>0</v>
      </c>
      <c r="NG108" s="6">
        <f t="shared" si="400"/>
        <v>0</v>
      </c>
      <c r="NH108" s="6">
        <f t="shared" si="400"/>
        <v>0</v>
      </c>
      <c r="NI108" s="6">
        <f t="shared" si="400"/>
        <v>0</v>
      </c>
      <c r="NJ108" s="6">
        <f t="shared" si="400"/>
        <v>0</v>
      </c>
      <c r="NK108" s="6">
        <f t="shared" si="400"/>
        <v>0</v>
      </c>
      <c r="NL108" s="6">
        <f t="shared" si="400"/>
        <v>0</v>
      </c>
      <c r="NM108" s="6">
        <f t="shared" si="400"/>
        <v>0</v>
      </c>
      <c r="NN108" s="6">
        <f t="shared" si="400"/>
        <v>0</v>
      </c>
      <c r="NO108" s="6">
        <f t="shared" si="400"/>
        <v>0</v>
      </c>
      <c r="NP108" s="6">
        <f t="shared" si="400"/>
        <v>0</v>
      </c>
      <c r="NQ108" s="6">
        <f t="shared" si="400"/>
        <v>0</v>
      </c>
      <c r="NR108" s="6">
        <f t="shared" si="400"/>
        <v>0</v>
      </c>
      <c r="NS108" s="6">
        <f t="shared" si="400"/>
        <v>0</v>
      </c>
      <c r="NT108" s="6">
        <f t="shared" si="400"/>
        <v>0</v>
      </c>
      <c r="NU108" s="6">
        <f t="shared" si="400"/>
        <v>0</v>
      </c>
      <c r="NV108" s="6">
        <f t="shared" si="400"/>
        <v>0</v>
      </c>
      <c r="NW108" s="6">
        <f t="shared" si="400"/>
        <v>0</v>
      </c>
      <c r="NX108" s="6">
        <f t="shared" si="400"/>
        <v>0</v>
      </c>
      <c r="NY108" s="6">
        <f t="shared" si="400"/>
        <v>0</v>
      </c>
      <c r="NZ108" s="6">
        <f t="shared" si="400"/>
        <v>0</v>
      </c>
      <c r="OA108" s="6">
        <f t="shared" si="400"/>
        <v>0</v>
      </c>
      <c r="OB108" s="6">
        <f t="shared" si="400"/>
        <v>0</v>
      </c>
      <c r="OC108" s="6">
        <f t="shared" si="400"/>
        <v>0</v>
      </c>
      <c r="OD108" s="6">
        <f t="shared" si="400"/>
        <v>0</v>
      </c>
      <c r="OE108" s="6">
        <f t="shared" si="400"/>
        <v>0</v>
      </c>
      <c r="OF108" s="6">
        <f t="shared" si="400"/>
        <v>0</v>
      </c>
      <c r="OG108" s="6">
        <f t="shared" si="400"/>
        <v>0</v>
      </c>
      <c r="OH108" s="6">
        <f t="shared" si="400"/>
        <v>0</v>
      </c>
      <c r="OI108" s="6">
        <f t="shared" si="400"/>
        <v>0</v>
      </c>
      <c r="OJ108" s="6">
        <f t="shared" si="400"/>
        <v>0</v>
      </c>
      <c r="OK108" s="6">
        <f t="shared" si="400"/>
        <v>0</v>
      </c>
      <c r="OL108" s="6">
        <f t="shared" si="400"/>
        <v>0</v>
      </c>
      <c r="OM108" s="6">
        <f t="shared" si="400"/>
        <v>0</v>
      </c>
      <c r="ON108" s="6">
        <f t="shared" si="400"/>
        <v>0</v>
      </c>
      <c r="OO108" s="6">
        <f t="shared" si="400"/>
        <v>0</v>
      </c>
      <c r="OP108" s="6">
        <f t="shared" si="400"/>
        <v>0</v>
      </c>
      <c r="OQ108" s="6">
        <f t="shared" si="400"/>
        <v>0</v>
      </c>
      <c r="OR108" s="6">
        <f t="shared" si="400"/>
        <v>0</v>
      </c>
      <c r="OS108" s="6">
        <f t="shared" si="400"/>
        <v>0</v>
      </c>
      <c r="OT108" s="6">
        <f t="shared" si="400"/>
        <v>0</v>
      </c>
      <c r="OU108" s="6">
        <f t="shared" si="400"/>
        <v>0</v>
      </c>
      <c r="OV108" s="6">
        <f t="shared" si="400"/>
        <v>0</v>
      </c>
      <c r="OW108" s="6">
        <f t="shared" si="400"/>
        <v>0</v>
      </c>
      <c r="OX108" s="6">
        <f t="shared" si="400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01">SUM(PE97, -PE104)</f>
        <v>0</v>
      </c>
      <c r="PF108" s="6">
        <f t="shared" si="401"/>
        <v>0</v>
      </c>
      <c r="PG108" s="6">
        <f t="shared" si="401"/>
        <v>0</v>
      </c>
      <c r="PH108" s="6">
        <f t="shared" si="401"/>
        <v>0</v>
      </c>
      <c r="PI108" s="6">
        <f t="shared" si="401"/>
        <v>0</v>
      </c>
      <c r="PJ108" s="6">
        <f t="shared" si="401"/>
        <v>0</v>
      </c>
      <c r="PK108" s="6">
        <f t="shared" si="401"/>
        <v>0</v>
      </c>
      <c r="PL108" s="6">
        <f t="shared" si="401"/>
        <v>0</v>
      </c>
      <c r="PM108" s="6">
        <f t="shared" si="401"/>
        <v>0</v>
      </c>
      <c r="PN108" s="6">
        <f t="shared" si="401"/>
        <v>0</v>
      </c>
      <c r="PO108" s="6">
        <f t="shared" si="401"/>
        <v>0</v>
      </c>
      <c r="PP108" s="6">
        <f t="shared" si="401"/>
        <v>0</v>
      </c>
      <c r="PQ108" s="6">
        <f t="shared" si="401"/>
        <v>0</v>
      </c>
      <c r="PR108" s="6">
        <f t="shared" si="401"/>
        <v>0</v>
      </c>
      <c r="PS108" s="6">
        <f t="shared" si="401"/>
        <v>0</v>
      </c>
      <c r="PT108" s="6">
        <f t="shared" si="401"/>
        <v>0</v>
      </c>
      <c r="PU108" s="6">
        <f t="shared" si="401"/>
        <v>0</v>
      </c>
      <c r="PV108" s="6">
        <f t="shared" si="401"/>
        <v>0</v>
      </c>
      <c r="PW108" s="6">
        <f t="shared" si="401"/>
        <v>0</v>
      </c>
      <c r="PX108" s="6">
        <f t="shared" si="401"/>
        <v>0</v>
      </c>
      <c r="PY108" s="6">
        <f t="shared" si="401"/>
        <v>0</v>
      </c>
      <c r="PZ108" s="6">
        <f t="shared" si="401"/>
        <v>0</v>
      </c>
      <c r="QA108" s="6">
        <f t="shared" si="401"/>
        <v>0</v>
      </c>
      <c r="QB108" s="6">
        <f t="shared" si="401"/>
        <v>0</v>
      </c>
      <c r="QC108" s="6">
        <f t="shared" si="401"/>
        <v>0</v>
      </c>
      <c r="QD108" s="6">
        <f t="shared" si="401"/>
        <v>0</v>
      </c>
      <c r="QE108" s="6">
        <f t="shared" si="401"/>
        <v>0</v>
      </c>
      <c r="QF108" s="6">
        <f t="shared" si="401"/>
        <v>0</v>
      </c>
      <c r="QG108" s="6">
        <f t="shared" si="401"/>
        <v>0</v>
      </c>
      <c r="QH108" s="6">
        <f t="shared" si="401"/>
        <v>0</v>
      </c>
      <c r="QI108" s="6">
        <f t="shared" si="401"/>
        <v>0</v>
      </c>
      <c r="QJ108" s="6">
        <f t="shared" si="401"/>
        <v>0</v>
      </c>
      <c r="QK108" s="6">
        <f t="shared" si="401"/>
        <v>0</v>
      </c>
      <c r="QL108" s="6">
        <f t="shared" si="401"/>
        <v>0</v>
      </c>
      <c r="QM108" s="6">
        <f t="shared" si="401"/>
        <v>0</v>
      </c>
      <c r="QN108" s="6">
        <f t="shared" si="401"/>
        <v>0</v>
      </c>
      <c r="QO108" s="6">
        <f t="shared" si="401"/>
        <v>0</v>
      </c>
      <c r="QP108" s="6">
        <f t="shared" si="401"/>
        <v>0</v>
      </c>
      <c r="QQ108" s="6">
        <f t="shared" si="401"/>
        <v>0</v>
      </c>
      <c r="QR108" s="6">
        <f t="shared" si="401"/>
        <v>0</v>
      </c>
      <c r="QS108" s="6">
        <f t="shared" si="401"/>
        <v>0</v>
      </c>
      <c r="QT108" s="6">
        <f t="shared" si="401"/>
        <v>0</v>
      </c>
      <c r="QU108" s="6">
        <f t="shared" si="401"/>
        <v>0</v>
      </c>
      <c r="QV108" s="6">
        <f t="shared" si="401"/>
        <v>0</v>
      </c>
      <c r="QW108" s="6">
        <f t="shared" si="401"/>
        <v>0</v>
      </c>
      <c r="QX108" s="6">
        <f t="shared" si="401"/>
        <v>0</v>
      </c>
      <c r="QY108" s="6">
        <f t="shared" si="401"/>
        <v>0</v>
      </c>
      <c r="QZ108" s="6">
        <f t="shared" si="401"/>
        <v>0</v>
      </c>
      <c r="RA108" s="6">
        <f t="shared" si="401"/>
        <v>0</v>
      </c>
      <c r="RB108" s="6">
        <f t="shared" si="401"/>
        <v>0</v>
      </c>
      <c r="RC108" s="6">
        <f t="shared" si="401"/>
        <v>0</v>
      </c>
      <c r="RD108" s="6">
        <f t="shared" si="401"/>
        <v>0</v>
      </c>
      <c r="RE108" s="6">
        <f t="shared" si="401"/>
        <v>0</v>
      </c>
      <c r="RF108" s="6">
        <f t="shared" si="401"/>
        <v>0</v>
      </c>
      <c r="RG108" s="6">
        <f t="shared" si="401"/>
        <v>0</v>
      </c>
      <c r="RH108" s="6">
        <f t="shared" si="401"/>
        <v>0</v>
      </c>
      <c r="RI108" s="6">
        <f t="shared" si="401"/>
        <v>0</v>
      </c>
      <c r="RJ108" s="6">
        <f t="shared" si="401"/>
        <v>0</v>
      </c>
      <c r="RK108" s="6">
        <f t="shared" si="401"/>
        <v>0</v>
      </c>
      <c r="RL108" s="6">
        <f t="shared" si="401"/>
        <v>0</v>
      </c>
      <c r="RM108" s="6">
        <f t="shared" si="401"/>
        <v>0</v>
      </c>
      <c r="RN108" s="6">
        <f t="shared" si="401"/>
        <v>0</v>
      </c>
      <c r="RO108" s="6">
        <f t="shared" si="401"/>
        <v>0</v>
      </c>
      <c r="RP108" s="6">
        <f t="shared" si="401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13" t="s">
        <v>40</v>
      </c>
      <c r="MD109" s="113" t="s">
        <v>36</v>
      </c>
      <c r="ME109" s="182" t="s">
        <v>37</v>
      </c>
      <c r="MF109" s="113" t="s">
        <v>36</v>
      </c>
      <c r="MG109" s="58"/>
      <c r="MH109" s="58"/>
      <c r="MI109" s="58"/>
      <c r="MJ109" s="58"/>
      <c r="MK109" s="58"/>
      <c r="MM109" s="58"/>
      <c r="MN109" s="58"/>
      <c r="MO109" s="58"/>
      <c r="MP109" s="58"/>
      <c r="MQ109" s="58"/>
      <c r="MR109" s="58"/>
      <c r="MS109" s="58"/>
      <c r="MT109" s="58"/>
      <c r="MU109" s="58"/>
      <c r="MV109" s="58"/>
      <c r="MW109" s="58"/>
      <c r="MX109" s="58"/>
      <c r="MY109" s="58"/>
      <c r="MZ109" s="58"/>
      <c r="NA109" s="58"/>
      <c r="NB109" s="58"/>
      <c r="NC109" s="58"/>
      <c r="ND109" s="58"/>
      <c r="NE109" s="58"/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02">SUM(CX51, -CX53)</f>
        <v>7.51E-2</v>
      </c>
      <c r="CY110" s="173">
        <f>SUM(CY51, -CY54)</f>
        <v>6.6400000000000015E-2</v>
      </c>
      <c r="CZ110" s="142">
        <f t="shared" si="402"/>
        <v>5.7499999999999996E-2</v>
      </c>
      <c r="DA110" s="112">
        <f t="shared" si="402"/>
        <v>4.3099999999999986E-2</v>
      </c>
      <c r="DB110" s="170">
        <f t="shared" si="402"/>
        <v>5.4799999999999988E-2</v>
      </c>
      <c r="DC110" s="138">
        <f t="shared" si="402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03">SUM(EN54, -EN55)</f>
        <v>8.5300000000000001E-2</v>
      </c>
      <c r="EO110" s="114">
        <f t="shared" si="403"/>
        <v>9.2700000000000005E-2</v>
      </c>
      <c r="EP110" s="173">
        <f t="shared" si="403"/>
        <v>9.9199999999999997E-2</v>
      </c>
      <c r="EQ110" s="140">
        <f t="shared" si="403"/>
        <v>8.1199999999999994E-2</v>
      </c>
      <c r="ER110" s="114">
        <f t="shared" si="403"/>
        <v>6.25E-2</v>
      </c>
      <c r="ES110" s="173">
        <f t="shared" si="403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04">SUM(FO54, -FO55)</f>
        <v>9.4799999999999995E-2</v>
      </c>
      <c r="FP110" s="114">
        <f t="shared" si="404"/>
        <v>8.5999999999999993E-2</v>
      </c>
      <c r="FQ110" s="173">
        <f t="shared" si="404"/>
        <v>9.5299999999999996E-2</v>
      </c>
      <c r="FR110" s="140">
        <f t="shared" si="404"/>
        <v>0.12130000000000001</v>
      </c>
      <c r="FS110" s="114">
        <f t="shared" si="404"/>
        <v>9.8299999999999998E-2</v>
      </c>
      <c r="FT110" s="173">
        <f t="shared" si="404"/>
        <v>0.1055</v>
      </c>
      <c r="FU110" s="140">
        <f t="shared" si="404"/>
        <v>9.2599999999999988E-2</v>
      </c>
      <c r="FV110" s="114">
        <f t="shared" si="404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05">SUM(JW53, -JW55)</f>
        <v>6.7699999999999996E-2</v>
      </c>
      <c r="JX110" s="140">
        <f t="shared" si="405"/>
        <v>6.9200000000000012E-2</v>
      </c>
      <c r="JY110" s="114">
        <f t="shared" si="405"/>
        <v>6.5799999999999997E-2</v>
      </c>
      <c r="JZ110" s="173">
        <f t="shared" si="405"/>
        <v>6.6299999999999998E-2</v>
      </c>
      <c r="KA110" s="140">
        <f t="shared" si="405"/>
        <v>7.4300000000000005E-2</v>
      </c>
      <c r="KB110" s="114">
        <f t="shared" si="405"/>
        <v>8.1000000000000003E-2</v>
      </c>
      <c r="KC110" s="173">
        <f t="shared" si="405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06">SUM(KK53, -KK55)</f>
        <v>3.4700000000000002E-2</v>
      </c>
      <c r="KL110" s="173">
        <f t="shared" si="406"/>
        <v>3.7999999999999992E-2</v>
      </c>
      <c r="KM110" s="138">
        <f t="shared" si="406"/>
        <v>3.0099999999999998E-2</v>
      </c>
      <c r="KN110" s="114">
        <f t="shared" si="406"/>
        <v>3.9899999999999998E-2</v>
      </c>
      <c r="KO110" s="173">
        <f t="shared" si="406"/>
        <v>2.6400000000000003E-2</v>
      </c>
      <c r="KP110" s="140">
        <f t="shared" si="406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07">SUM(KV53, -KV55)</f>
        <v>2.5799999999999997E-2</v>
      </c>
      <c r="KW110" s="114">
        <f t="shared" si="407"/>
        <v>3.0399999999999996E-2</v>
      </c>
      <c r="KX110" s="173">
        <f t="shared" si="407"/>
        <v>3.4799999999999998E-2</v>
      </c>
      <c r="KY110" s="140">
        <f t="shared" si="407"/>
        <v>4.87E-2</v>
      </c>
      <c r="KZ110" s="114">
        <f t="shared" si="407"/>
        <v>5.8800000000000005E-2</v>
      </c>
      <c r="LA110" s="173">
        <f t="shared" si="407"/>
        <v>5.5300000000000002E-2</v>
      </c>
      <c r="LB110" s="140">
        <f t="shared" si="407"/>
        <v>7.4799999999999991E-2</v>
      </c>
      <c r="LC110" s="114">
        <f t="shared" si="407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14">
        <f>SUM(MC52, -MC55)</f>
        <v>5.6999999999999995E-2</v>
      </c>
      <c r="MD110" s="110">
        <f>SUM(MD52, -MD54)</f>
        <v>4.1200000000000001E-2</v>
      </c>
      <c r="ME110" s="114">
        <f>SUM(ME51, -ME52)</f>
        <v>5.729999999999999E-2</v>
      </c>
      <c r="MF110" s="110">
        <f>SUM(MF52, -MF55)</f>
        <v>5.4400000000000004E-2</v>
      </c>
      <c r="MG110" s="6">
        <f>SUM(MG98, -MG104)</f>
        <v>0</v>
      </c>
      <c r="MH110" s="6">
        <f>SUM(MH97, -MH103)</f>
        <v>0</v>
      </c>
      <c r="MI110" s="6">
        <f>SUM(MI97, -MI103,)</f>
        <v>0</v>
      </c>
      <c r="MJ110" s="6">
        <f>SUM(MJ98, -MJ104)</f>
        <v>0</v>
      </c>
      <c r="MK110" s="6">
        <f>SUM(MK97, -MK103)</f>
        <v>0</v>
      </c>
      <c r="MM110" s="6">
        <f>SUM(MM97, -MM103,)</f>
        <v>0</v>
      </c>
      <c r="MN110" s="6">
        <f>SUM(MN98, -MN104)</f>
        <v>0</v>
      </c>
      <c r="MO110" s="6">
        <f>SUM(MO97, -MO103)</f>
        <v>0</v>
      </c>
      <c r="MP110" s="6">
        <f>SUM(MP97, -MP103,)</f>
        <v>0</v>
      </c>
      <c r="MQ110" s="6">
        <f>SUM(MQ98, -MQ104)</f>
        <v>0</v>
      </c>
      <c r="MR110" s="6">
        <f>SUM(MR97, -MR103)</f>
        <v>0</v>
      </c>
      <c r="MS110" s="6">
        <f>SUM(MS97, -MS103,)</f>
        <v>0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13" t="s">
        <v>36</v>
      </c>
      <c r="MD111" s="162" t="s">
        <v>59</v>
      </c>
      <c r="ME111" s="162" t="s">
        <v>59</v>
      </c>
      <c r="MF111" s="113" t="s">
        <v>40</v>
      </c>
      <c r="MG111" s="58"/>
      <c r="MH111" s="58"/>
      <c r="MI111" s="58"/>
      <c r="MJ111" s="58"/>
      <c r="MK111" s="58"/>
      <c r="MM111" s="58"/>
      <c r="MN111" s="58"/>
      <c r="MO111" s="58"/>
      <c r="MP111" s="58"/>
      <c r="MQ111" s="58"/>
      <c r="MR111" s="58"/>
      <c r="MS111" s="58"/>
      <c r="MT111" s="58"/>
      <c r="MU111" s="58"/>
      <c r="MV111" s="58"/>
      <c r="MW111" s="58"/>
      <c r="MX111" s="58"/>
      <c r="MY111" s="58"/>
      <c r="MZ111" s="58"/>
      <c r="NA111" s="58"/>
      <c r="NB111" s="58"/>
      <c r="NC111" s="58"/>
      <c r="ND111" s="58"/>
      <c r="NE111" s="58"/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08">SUM(FO52, -FO54)</f>
        <v>7.8E-2</v>
      </c>
      <c r="FP112" s="114">
        <f t="shared" si="408"/>
        <v>7.8199999999999992E-2</v>
      </c>
      <c r="FQ112" s="173">
        <f t="shared" si="408"/>
        <v>7.6599999999999988E-2</v>
      </c>
      <c r="FR112" s="140">
        <f t="shared" si="408"/>
        <v>6.7400000000000002E-2</v>
      </c>
      <c r="FS112" s="114">
        <f t="shared" si="408"/>
        <v>7.4700000000000003E-2</v>
      </c>
      <c r="FT112" s="173">
        <f t="shared" si="408"/>
        <v>6.4599999999999991E-2</v>
      </c>
      <c r="FU112" s="140">
        <f t="shared" si="408"/>
        <v>7.619999999999999E-2</v>
      </c>
      <c r="FV112" s="114">
        <f t="shared" si="408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09">SUM(GE54, -GE56)</f>
        <v>9.11E-2</v>
      </c>
      <c r="GF112" s="173">
        <f t="shared" si="409"/>
        <v>7.1899999999999992E-2</v>
      </c>
      <c r="GG112" s="217">
        <f t="shared" si="409"/>
        <v>7.22E-2</v>
      </c>
      <c r="GH112" s="15">
        <f t="shared" si="409"/>
        <v>6.1199999999999997E-2</v>
      </c>
      <c r="GI112" s="145">
        <f t="shared" si="409"/>
        <v>7.9300000000000009E-2</v>
      </c>
      <c r="GJ112" s="140">
        <f t="shared" si="409"/>
        <v>8.5199999999999998E-2</v>
      </c>
      <c r="GK112" s="114">
        <f t="shared" si="409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10">SUM(IQ53, -IQ54)</f>
        <v>7.8699999999999992E-2</v>
      </c>
      <c r="IR112" s="173">
        <f t="shared" si="410"/>
        <v>7.0400000000000004E-2</v>
      </c>
      <c r="IS112" s="217">
        <f t="shared" si="410"/>
        <v>7.6300000000000007E-2</v>
      </c>
      <c r="IT112" s="15">
        <f t="shared" si="410"/>
        <v>7.3499999999999996E-2</v>
      </c>
      <c r="IU112" s="145">
        <f t="shared" si="410"/>
        <v>6.430000000000001E-2</v>
      </c>
      <c r="IV112" s="140">
        <f t="shared" si="410"/>
        <v>7.8399999999999997E-2</v>
      </c>
      <c r="IW112" s="114">
        <f t="shared" si="410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10">
        <f>SUM(MC52, -MC54)</f>
        <v>3.5400000000000001E-2</v>
      </c>
      <c r="MD112" s="109">
        <f>SUM(MD57, -MD58)</f>
        <v>3.9000000000000007E-2</v>
      </c>
      <c r="ME112" s="109">
        <f>SUM(ME57, -ME58)</f>
        <v>4.6899999999999997E-2</v>
      </c>
      <c r="MF112" s="114">
        <f>SUM(MF52, -MF54)</f>
        <v>4.1800000000000004E-2</v>
      </c>
      <c r="MG112" s="6">
        <f>SUM(MG97, -MG103)</f>
        <v>0</v>
      </c>
      <c r="MH112" s="6">
        <f>SUM(MH98, -MH104)</f>
        <v>0</v>
      </c>
      <c r="MI112" s="6">
        <f>SUM(MI98, -MI104)</f>
        <v>0</v>
      </c>
      <c r="MJ112" s="6">
        <f>SUM(MJ97, -MJ103)</f>
        <v>0</v>
      </c>
      <c r="MK112" s="6">
        <f>SUM(MK98, -MK104)</f>
        <v>0</v>
      </c>
      <c r="MM112" s="6">
        <f>SUM(MM98, -MM104)</f>
        <v>0</v>
      </c>
      <c r="MN112" s="6">
        <f>SUM(MN97, -MN103)</f>
        <v>0</v>
      </c>
      <c r="MO112" s="6">
        <f>SUM(MO98, -MO104)</f>
        <v>0</v>
      </c>
      <c r="MP112" s="6">
        <f>SUM(MP98, -MP104)</f>
        <v>0</v>
      </c>
      <c r="MQ112" s="6">
        <f>SUM(MQ97, -MQ103)</f>
        <v>0</v>
      </c>
      <c r="MR112" s="6">
        <f>SUM(MR98, -MR104)</f>
        <v>0</v>
      </c>
      <c r="MS112" s="6">
        <f>SUM(MS98, -MS104)</f>
        <v>0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11" t="s">
        <v>65</v>
      </c>
      <c r="MD113" s="113" t="s">
        <v>42</v>
      </c>
      <c r="ME113" s="113" t="s">
        <v>42</v>
      </c>
      <c r="MF113" s="113" t="s">
        <v>42</v>
      </c>
      <c r="MG113" s="58"/>
      <c r="MH113" s="58"/>
      <c r="MI113" s="58"/>
      <c r="MJ113" s="58"/>
      <c r="MK113" s="58"/>
      <c r="MM113" s="58"/>
      <c r="MN113" s="58"/>
      <c r="MO113" s="58"/>
      <c r="MP113" s="58"/>
      <c r="MQ113" s="58"/>
      <c r="MR113" s="58"/>
      <c r="MS113" s="58"/>
      <c r="MT113" s="58"/>
      <c r="MU113" s="58"/>
      <c r="MV113" s="58"/>
      <c r="MW113" s="58"/>
      <c r="MX113" s="58"/>
      <c r="MY113" s="58"/>
      <c r="MZ113" s="58"/>
      <c r="NA113" s="58"/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11">SUM(BE55, -BE57)</f>
        <v>4.1400000000000006E-2</v>
      </c>
      <c r="BF114" s="138">
        <f t="shared" si="411"/>
        <v>3.209999999999999E-2</v>
      </c>
      <c r="BG114" s="110">
        <f t="shared" si="411"/>
        <v>3.8699999999999998E-2</v>
      </c>
      <c r="BH114" s="266">
        <f t="shared" si="411"/>
        <v>3.3799999999999997E-2</v>
      </c>
      <c r="BI114" s="239">
        <f t="shared" si="411"/>
        <v>3.5799999999999998E-2</v>
      </c>
      <c r="BJ114" s="240">
        <f t="shared" si="411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12">SUM(DF57, -DF58)</f>
        <v>3.1200000000000006E-2</v>
      </c>
      <c r="DG114" s="110">
        <f t="shared" si="412"/>
        <v>3.4299999999999997E-2</v>
      </c>
      <c r="DH114" s="170">
        <f t="shared" si="412"/>
        <v>2.9399999999999982E-2</v>
      </c>
      <c r="DI114" s="138">
        <f t="shared" si="412"/>
        <v>3.8200000000000012E-2</v>
      </c>
      <c r="DJ114" s="110">
        <f t="shared" si="412"/>
        <v>3.7900000000000017E-2</v>
      </c>
      <c r="DK114" s="170">
        <f t="shared" si="412"/>
        <v>4.4700000000000017E-2</v>
      </c>
      <c r="DL114" s="110">
        <f t="shared" si="412"/>
        <v>3.8000000000000006E-2</v>
      </c>
      <c r="DM114" s="110">
        <f t="shared" si="412"/>
        <v>3.4100000000000019E-2</v>
      </c>
      <c r="DN114" s="328">
        <f t="shared" si="412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13">SUM(FQ52, -FQ53)</f>
        <v>4.7199999999999992E-2</v>
      </c>
      <c r="FR114" s="138">
        <f t="shared" si="413"/>
        <v>6.1700000000000005E-2</v>
      </c>
      <c r="FS114" s="110">
        <f t="shared" si="413"/>
        <v>6.5000000000000016E-2</v>
      </c>
      <c r="FT114" s="170">
        <f t="shared" si="413"/>
        <v>5.5299999999999988E-2</v>
      </c>
      <c r="FU114" s="138">
        <f t="shared" si="413"/>
        <v>6.4299999999999982E-2</v>
      </c>
      <c r="FV114" s="110">
        <f t="shared" si="413"/>
        <v>4.9299999999999997E-2</v>
      </c>
      <c r="FW114" s="170">
        <f t="shared" si="413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14">SUM(GE54, -GE55)</f>
        <v>8.0500000000000002E-2</v>
      </c>
      <c r="GF114" s="173">
        <f t="shared" si="414"/>
        <v>6.2199999999999998E-2</v>
      </c>
      <c r="GG114" s="217">
        <f t="shared" si="414"/>
        <v>6.4699999999999994E-2</v>
      </c>
      <c r="GH114" s="15">
        <f t="shared" si="414"/>
        <v>5.9499999999999997E-2</v>
      </c>
      <c r="GI114" s="145">
        <f t="shared" si="414"/>
        <v>7.7800000000000008E-2</v>
      </c>
      <c r="GJ114" s="140">
        <f t="shared" si="414"/>
        <v>8.3300000000000013E-2</v>
      </c>
      <c r="GK114" s="114">
        <f t="shared" si="414"/>
        <v>8.0199999999999994E-2</v>
      </c>
      <c r="GL114" s="173">
        <f t="shared" si="414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15">SUM(HT54, -HT55)</f>
        <v>4.5999999999999999E-2</v>
      </c>
      <c r="HU114" s="140">
        <f t="shared" si="415"/>
        <v>5.74E-2</v>
      </c>
      <c r="HV114" s="114">
        <f t="shared" si="415"/>
        <v>5.04E-2</v>
      </c>
      <c r="HW114" s="173">
        <f t="shared" si="415"/>
        <v>4.9000000000000002E-2</v>
      </c>
      <c r="HX114" s="140">
        <f t="shared" si="415"/>
        <v>0.06</v>
      </c>
      <c r="HY114" s="114">
        <f t="shared" si="415"/>
        <v>6.25E-2</v>
      </c>
      <c r="HZ114" s="173">
        <f t="shared" si="415"/>
        <v>7.0499999999999993E-2</v>
      </c>
      <c r="IA114" s="140">
        <f t="shared" si="415"/>
        <v>6.0600000000000001E-2</v>
      </c>
      <c r="IB114" s="114">
        <f t="shared" si="415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16">SUM(IQ57, -IQ58)</f>
        <v>2.6600000000000013E-2</v>
      </c>
      <c r="IR114" s="181">
        <f t="shared" si="416"/>
        <v>5.3900000000000003E-2</v>
      </c>
      <c r="IS114" s="227">
        <f t="shared" si="416"/>
        <v>4.6499999999999986E-2</v>
      </c>
      <c r="IT114" s="212">
        <f t="shared" si="416"/>
        <v>4.0999999999999981E-2</v>
      </c>
      <c r="IU114" s="229">
        <f t="shared" si="416"/>
        <v>4.6800000000000008E-2</v>
      </c>
      <c r="IV114" s="160">
        <f t="shared" si="416"/>
        <v>4.7699999999999965E-2</v>
      </c>
      <c r="IW114" s="201">
        <f t="shared" si="416"/>
        <v>4.6800000000000008E-2</v>
      </c>
      <c r="IX114" s="181">
        <f t="shared" si="416"/>
        <v>5.4200000000000026E-2</v>
      </c>
      <c r="IY114" s="160">
        <f t="shared" si="416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14">
        <f>SUM(MC53, -MC55)</f>
        <v>3.0799999999999998E-2</v>
      </c>
      <c r="MD114" s="114">
        <f>SUM(MD52, -MD53)</f>
        <v>2.8999999999999998E-2</v>
      </c>
      <c r="ME114" s="114">
        <f>SUM(ME52, -ME53)</f>
        <v>3.6199999999999996E-2</v>
      </c>
      <c r="MF114" s="114">
        <f>SUM(MF52, -MF53)</f>
        <v>2.7399999999999994E-2</v>
      </c>
      <c r="MG114" s="6">
        <f>SUM(MG99, -MG105)</f>
        <v>0</v>
      </c>
      <c r="MH114" s="6">
        <f>SUM(MH100, -MH106)</f>
        <v>0</v>
      </c>
      <c r="MI114" s="6">
        <f>SUM(MI100, -MI106)</f>
        <v>0</v>
      </c>
      <c r="MJ114" s="6">
        <f>SUM(MJ99, -MJ105)</f>
        <v>0</v>
      </c>
      <c r="MK114" s="6">
        <f>SUM(MK100, -MK106)</f>
        <v>0</v>
      </c>
      <c r="MM114" s="6">
        <f>SUM(MM100, -MM106)</f>
        <v>0</v>
      </c>
      <c r="MN114" s="6">
        <f>SUM(MN99, -MN105)</f>
        <v>0</v>
      </c>
      <c r="MO114" s="6">
        <f>SUM(MO100, -MO106)</f>
        <v>0</v>
      </c>
      <c r="MP114" s="6">
        <f>SUM(MP100, -MP106)</f>
        <v>0</v>
      </c>
      <c r="MQ114" s="6">
        <f>SUM(MQ99, -MQ105)</f>
        <v>0</v>
      </c>
      <c r="MR114" s="6">
        <f>SUM(MR100, -MR106)</f>
        <v>0</v>
      </c>
      <c r="MS114" s="6">
        <f>SUM(MS100, -MS106)</f>
        <v>0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13" t="s">
        <v>42</v>
      </c>
      <c r="MD115" s="111" t="s">
        <v>65</v>
      </c>
      <c r="ME115" s="111" t="s">
        <v>65</v>
      </c>
      <c r="MF115" s="111" t="s">
        <v>49</v>
      </c>
      <c r="MG115" s="58"/>
      <c r="MH115" s="58"/>
      <c r="MI115" s="58"/>
      <c r="MJ115" s="58"/>
      <c r="MK115" s="58"/>
      <c r="MM115" s="58"/>
      <c r="MN115" s="58"/>
      <c r="MO115" s="58"/>
      <c r="MP115" s="58"/>
      <c r="MQ115" s="58"/>
      <c r="MR115" s="58"/>
      <c r="MS115" s="58"/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17">SUM(EC105, -EC112)</f>
        <v>0</v>
      </c>
      <c r="ED116" s="6">
        <f t="shared" si="417"/>
        <v>0</v>
      </c>
      <c r="EE116" s="6">
        <f t="shared" si="417"/>
        <v>0</v>
      </c>
      <c r="EF116" s="6">
        <f t="shared" si="417"/>
        <v>0</v>
      </c>
      <c r="EG116" s="6">
        <f t="shared" si="417"/>
        <v>0</v>
      </c>
      <c r="EH116" s="6">
        <f t="shared" si="417"/>
        <v>0</v>
      </c>
      <c r="EI116" s="6">
        <f t="shared" si="417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18">SUM(GV105, -GV112)</f>
        <v>0</v>
      </c>
      <c r="GW116" s="6">
        <f t="shared" si="418"/>
        <v>0</v>
      </c>
      <c r="GX116" s="6">
        <f t="shared" si="418"/>
        <v>0</v>
      </c>
      <c r="GY116" s="6">
        <f t="shared" si="418"/>
        <v>0</v>
      </c>
      <c r="GZ116" s="6">
        <f t="shared" si="418"/>
        <v>0</v>
      </c>
      <c r="HA116" s="6">
        <f t="shared" si="418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19">SUM(IQ54, -IQ56)</f>
        <v>1.9200000000000002E-2</v>
      </c>
      <c r="IR116" s="173">
        <f t="shared" si="419"/>
        <v>3.3099999999999997E-2</v>
      </c>
      <c r="IS116" s="217">
        <f t="shared" si="419"/>
        <v>2.3099999999999999E-2</v>
      </c>
      <c r="IT116" s="15">
        <f t="shared" si="419"/>
        <v>2.2800000000000001E-2</v>
      </c>
      <c r="IU116" s="145">
        <f t="shared" si="419"/>
        <v>2.4199999999999999E-2</v>
      </c>
      <c r="IV116" s="140">
        <f t="shared" si="419"/>
        <v>3.7900000000000003E-2</v>
      </c>
      <c r="IW116" s="114">
        <f t="shared" si="419"/>
        <v>3.6199999999999996E-2</v>
      </c>
      <c r="IX116" s="173">
        <f t="shared" si="419"/>
        <v>3.6199999999999996E-2</v>
      </c>
      <c r="IY116" s="140">
        <f t="shared" si="419"/>
        <v>5.6099999999999997E-2</v>
      </c>
      <c r="IZ116" s="114">
        <f t="shared" si="419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20">SUM(LT52, -LT54)</f>
        <v>1.8699999999999994E-2</v>
      </c>
      <c r="LU116" s="110">
        <f t="shared" si="420"/>
        <v>2.3599999999999996E-2</v>
      </c>
      <c r="LV116" s="173">
        <f t="shared" si="420"/>
        <v>2.2100000000000002E-2</v>
      </c>
      <c r="LW116" s="140">
        <f t="shared" si="420"/>
        <v>2.4899999999999992E-2</v>
      </c>
      <c r="LX116" s="114">
        <f t="shared" si="420"/>
        <v>2.1000000000000005E-2</v>
      </c>
      <c r="LY116" s="173">
        <f t="shared" si="420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14">
        <f>SUM(MC52, -MC53)</f>
        <v>2.6200000000000001E-2</v>
      </c>
      <c r="MD116" s="114">
        <f>SUM(MD53, -MD55)</f>
        <v>2.86E-2</v>
      </c>
      <c r="ME116" s="114">
        <f>SUM(ME53, -ME55)</f>
        <v>2.5899999999999999E-2</v>
      </c>
      <c r="MF116" s="114">
        <f>SUM(MF53, -MF55)</f>
        <v>2.700000000000001E-2</v>
      </c>
      <c r="MG116" s="6">
        <f t="shared" ref="MF116:MK116" si="421">SUM(MG105, -MG112)</f>
        <v>0</v>
      </c>
      <c r="MH116" s="6">
        <f t="shared" si="421"/>
        <v>0</v>
      </c>
      <c r="MI116" s="6">
        <f t="shared" si="421"/>
        <v>0</v>
      </c>
      <c r="MJ116" s="6">
        <f t="shared" si="421"/>
        <v>0</v>
      </c>
      <c r="MK116" s="6">
        <f t="shared" si="421"/>
        <v>0</v>
      </c>
      <c r="MM116" s="6">
        <f t="shared" ref="MM116:OX116" si="422">SUM(MM105, -MM112)</f>
        <v>0</v>
      </c>
      <c r="MN116" s="6">
        <f t="shared" si="422"/>
        <v>0</v>
      </c>
      <c r="MO116" s="6">
        <f t="shared" si="422"/>
        <v>0</v>
      </c>
      <c r="MP116" s="6">
        <f t="shared" si="422"/>
        <v>0</v>
      </c>
      <c r="MQ116" s="6">
        <f t="shared" si="422"/>
        <v>0</v>
      </c>
      <c r="MR116" s="6">
        <f t="shared" si="422"/>
        <v>0</v>
      </c>
      <c r="MS116" s="6">
        <f t="shared" si="422"/>
        <v>0</v>
      </c>
      <c r="MT116" s="6">
        <f t="shared" si="422"/>
        <v>0</v>
      </c>
      <c r="MU116" s="6">
        <f t="shared" si="422"/>
        <v>0</v>
      </c>
      <c r="MV116" s="6">
        <f t="shared" si="422"/>
        <v>0</v>
      </c>
      <c r="MW116" s="6">
        <f t="shared" si="422"/>
        <v>0</v>
      </c>
      <c r="MX116" s="6">
        <f t="shared" si="422"/>
        <v>0</v>
      </c>
      <c r="MY116" s="6">
        <f t="shared" si="422"/>
        <v>0</v>
      </c>
      <c r="MZ116" s="6">
        <f t="shared" si="422"/>
        <v>0</v>
      </c>
      <c r="NA116" s="6">
        <f t="shared" si="422"/>
        <v>0</v>
      </c>
      <c r="NB116" s="6">
        <f t="shared" si="422"/>
        <v>0</v>
      </c>
      <c r="NC116" s="6">
        <f t="shared" si="422"/>
        <v>0</v>
      </c>
      <c r="ND116" s="6">
        <f t="shared" si="422"/>
        <v>0</v>
      </c>
      <c r="NE116" s="6">
        <f t="shared" si="422"/>
        <v>0</v>
      </c>
      <c r="NF116" s="6">
        <f t="shared" si="422"/>
        <v>0</v>
      </c>
      <c r="NG116" s="6">
        <f t="shared" si="422"/>
        <v>0</v>
      </c>
      <c r="NH116" s="6">
        <f t="shared" si="422"/>
        <v>0</v>
      </c>
      <c r="NI116" s="6">
        <f t="shared" si="422"/>
        <v>0</v>
      </c>
      <c r="NJ116" s="6">
        <f t="shared" si="422"/>
        <v>0</v>
      </c>
      <c r="NK116" s="6">
        <f t="shared" si="422"/>
        <v>0</v>
      </c>
      <c r="NL116" s="6">
        <f t="shared" si="422"/>
        <v>0</v>
      </c>
      <c r="NM116" s="6">
        <f t="shared" si="422"/>
        <v>0</v>
      </c>
      <c r="NN116" s="6">
        <f t="shared" si="422"/>
        <v>0</v>
      </c>
      <c r="NO116" s="6">
        <f t="shared" si="422"/>
        <v>0</v>
      </c>
      <c r="NP116" s="6">
        <f t="shared" si="422"/>
        <v>0</v>
      </c>
      <c r="NQ116" s="6">
        <f t="shared" si="422"/>
        <v>0</v>
      </c>
      <c r="NR116" s="6">
        <f t="shared" si="422"/>
        <v>0</v>
      </c>
      <c r="NS116" s="6">
        <f t="shared" si="422"/>
        <v>0</v>
      </c>
      <c r="NT116" s="6">
        <f t="shared" si="422"/>
        <v>0</v>
      </c>
      <c r="NU116" s="6">
        <f t="shared" si="422"/>
        <v>0</v>
      </c>
      <c r="NV116" s="6">
        <f t="shared" si="422"/>
        <v>0</v>
      </c>
      <c r="NW116" s="6">
        <f t="shared" si="422"/>
        <v>0</v>
      </c>
      <c r="NX116" s="6">
        <f t="shared" si="422"/>
        <v>0</v>
      </c>
      <c r="NY116" s="6">
        <f t="shared" si="422"/>
        <v>0</v>
      </c>
      <c r="NZ116" s="6">
        <f t="shared" si="422"/>
        <v>0</v>
      </c>
      <c r="OA116" s="6">
        <f t="shared" si="422"/>
        <v>0</v>
      </c>
      <c r="OB116" s="6">
        <f t="shared" si="422"/>
        <v>0</v>
      </c>
      <c r="OC116" s="6">
        <f t="shared" si="422"/>
        <v>0</v>
      </c>
      <c r="OD116" s="6">
        <f t="shared" si="422"/>
        <v>0</v>
      </c>
      <c r="OE116" s="6">
        <f t="shared" si="422"/>
        <v>0</v>
      </c>
      <c r="OF116" s="6">
        <f t="shared" si="422"/>
        <v>0</v>
      </c>
      <c r="OG116" s="6">
        <f t="shared" si="422"/>
        <v>0</v>
      </c>
      <c r="OH116" s="6">
        <f t="shared" si="422"/>
        <v>0</v>
      </c>
      <c r="OI116" s="6">
        <f t="shared" si="422"/>
        <v>0</v>
      </c>
      <c r="OJ116" s="6">
        <f t="shared" si="422"/>
        <v>0</v>
      </c>
      <c r="OK116" s="6">
        <f t="shared" si="422"/>
        <v>0</v>
      </c>
      <c r="OL116" s="6">
        <f t="shared" si="422"/>
        <v>0</v>
      </c>
      <c r="OM116" s="6">
        <f t="shared" si="422"/>
        <v>0</v>
      </c>
      <c r="ON116" s="6">
        <f t="shared" si="422"/>
        <v>0</v>
      </c>
      <c r="OO116" s="6">
        <f t="shared" si="422"/>
        <v>0</v>
      </c>
      <c r="OP116" s="6">
        <f t="shared" si="422"/>
        <v>0</v>
      </c>
      <c r="OQ116" s="6">
        <f t="shared" si="422"/>
        <v>0</v>
      </c>
      <c r="OR116" s="6">
        <f t="shared" si="422"/>
        <v>0</v>
      </c>
      <c r="OS116" s="6">
        <f t="shared" si="422"/>
        <v>0</v>
      </c>
      <c r="OT116" s="6">
        <f t="shared" si="422"/>
        <v>0</v>
      </c>
      <c r="OU116" s="6">
        <f t="shared" si="422"/>
        <v>0</v>
      </c>
      <c r="OV116" s="6">
        <f t="shared" si="422"/>
        <v>0</v>
      </c>
      <c r="OW116" s="6">
        <f t="shared" si="422"/>
        <v>0</v>
      </c>
      <c r="OX116" s="6">
        <f t="shared" si="422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23">SUM(PE105, -PE112)</f>
        <v>0</v>
      </c>
      <c r="PF116" s="6">
        <f t="shared" si="423"/>
        <v>0</v>
      </c>
      <c r="PG116" s="6">
        <f t="shared" si="423"/>
        <v>0</v>
      </c>
      <c r="PH116" s="6">
        <f t="shared" si="423"/>
        <v>0</v>
      </c>
      <c r="PI116" s="6">
        <f t="shared" si="423"/>
        <v>0</v>
      </c>
      <c r="PJ116" s="6">
        <f t="shared" si="423"/>
        <v>0</v>
      </c>
      <c r="PK116" s="6">
        <f t="shared" si="423"/>
        <v>0</v>
      </c>
      <c r="PL116" s="6">
        <f t="shared" si="423"/>
        <v>0</v>
      </c>
      <c r="PM116" s="6">
        <f t="shared" si="423"/>
        <v>0</v>
      </c>
      <c r="PN116" s="6">
        <f t="shared" si="423"/>
        <v>0</v>
      </c>
      <c r="PO116" s="6">
        <f t="shared" si="423"/>
        <v>0</v>
      </c>
      <c r="PP116" s="6">
        <f t="shared" si="423"/>
        <v>0</v>
      </c>
      <c r="PQ116" s="6">
        <f t="shared" si="423"/>
        <v>0</v>
      </c>
      <c r="PR116" s="6">
        <f t="shared" si="423"/>
        <v>0</v>
      </c>
      <c r="PS116" s="6">
        <f t="shared" si="423"/>
        <v>0</v>
      </c>
      <c r="PT116" s="6">
        <f t="shared" si="423"/>
        <v>0</v>
      </c>
      <c r="PU116" s="6">
        <f t="shared" si="423"/>
        <v>0</v>
      </c>
      <c r="PV116" s="6">
        <f t="shared" si="423"/>
        <v>0</v>
      </c>
      <c r="PW116" s="6">
        <f t="shared" si="423"/>
        <v>0</v>
      </c>
      <c r="PX116" s="6">
        <f t="shared" si="423"/>
        <v>0</v>
      </c>
      <c r="PY116" s="6">
        <f t="shared" si="423"/>
        <v>0</v>
      </c>
      <c r="PZ116" s="6">
        <f t="shared" si="423"/>
        <v>0</v>
      </c>
      <c r="QA116" s="6">
        <f t="shared" si="423"/>
        <v>0</v>
      </c>
      <c r="QB116" s="6">
        <f t="shared" si="423"/>
        <v>0</v>
      </c>
      <c r="QC116" s="6">
        <f t="shared" si="423"/>
        <v>0</v>
      </c>
      <c r="QD116" s="6">
        <f t="shared" si="423"/>
        <v>0</v>
      </c>
      <c r="QE116" s="6">
        <f t="shared" si="423"/>
        <v>0</v>
      </c>
      <c r="QF116" s="6">
        <f t="shared" si="423"/>
        <v>0</v>
      </c>
      <c r="QG116" s="6">
        <f t="shared" si="423"/>
        <v>0</v>
      </c>
      <c r="QH116" s="6">
        <f t="shared" si="423"/>
        <v>0</v>
      </c>
      <c r="QI116" s="6">
        <f t="shared" si="423"/>
        <v>0</v>
      </c>
      <c r="QJ116" s="6">
        <f t="shared" si="423"/>
        <v>0</v>
      </c>
      <c r="QK116" s="6">
        <f t="shared" si="423"/>
        <v>0</v>
      </c>
      <c r="QL116" s="6">
        <f t="shared" si="423"/>
        <v>0</v>
      </c>
      <c r="QM116" s="6">
        <f t="shared" si="423"/>
        <v>0</v>
      </c>
      <c r="QN116" s="6">
        <f t="shared" si="423"/>
        <v>0</v>
      </c>
      <c r="QO116" s="6">
        <f t="shared" si="423"/>
        <v>0</v>
      </c>
      <c r="QP116" s="6">
        <f t="shared" si="423"/>
        <v>0</v>
      </c>
      <c r="QQ116" s="6">
        <f t="shared" si="423"/>
        <v>0</v>
      </c>
      <c r="QR116" s="6">
        <f t="shared" si="423"/>
        <v>0</v>
      </c>
      <c r="QS116" s="6">
        <f t="shared" si="423"/>
        <v>0</v>
      </c>
      <c r="QT116" s="6">
        <f t="shared" si="423"/>
        <v>0</v>
      </c>
      <c r="QU116" s="6">
        <f t="shared" si="423"/>
        <v>0</v>
      </c>
      <c r="QV116" s="6">
        <f t="shared" si="423"/>
        <v>0</v>
      </c>
      <c r="QW116" s="6">
        <f t="shared" si="423"/>
        <v>0</v>
      </c>
      <c r="QX116" s="6">
        <f t="shared" si="423"/>
        <v>0</v>
      </c>
      <c r="QY116" s="6">
        <f t="shared" si="423"/>
        <v>0</v>
      </c>
      <c r="QZ116" s="6">
        <f t="shared" si="423"/>
        <v>0</v>
      </c>
      <c r="RA116" s="6">
        <f t="shared" si="423"/>
        <v>0</v>
      </c>
      <c r="RB116" s="6">
        <f t="shared" si="423"/>
        <v>0</v>
      </c>
      <c r="RC116" s="6">
        <f t="shared" si="423"/>
        <v>0</v>
      </c>
      <c r="RD116" s="6">
        <f t="shared" si="423"/>
        <v>0</v>
      </c>
      <c r="RE116" s="6">
        <f t="shared" si="423"/>
        <v>0</v>
      </c>
      <c r="RF116" s="6">
        <f t="shared" si="423"/>
        <v>0</v>
      </c>
      <c r="RG116" s="6">
        <f t="shared" si="423"/>
        <v>0</v>
      </c>
      <c r="RH116" s="6">
        <f t="shared" si="423"/>
        <v>0</v>
      </c>
      <c r="RI116" s="6">
        <f t="shared" si="423"/>
        <v>0</v>
      </c>
      <c r="RJ116" s="6">
        <f t="shared" si="423"/>
        <v>0</v>
      </c>
      <c r="RK116" s="6">
        <f t="shared" si="423"/>
        <v>0</v>
      </c>
      <c r="RL116" s="6">
        <f t="shared" si="423"/>
        <v>0</v>
      </c>
      <c r="RM116" s="6">
        <f t="shared" si="423"/>
        <v>0</v>
      </c>
      <c r="RN116" s="6">
        <f t="shared" si="423"/>
        <v>0</v>
      </c>
      <c r="RO116" s="6">
        <f t="shared" si="423"/>
        <v>0</v>
      </c>
      <c r="RP116" s="6">
        <f t="shared" si="423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16" t="s">
        <v>47</v>
      </c>
      <c r="MD117" s="116" t="s">
        <v>47</v>
      </c>
      <c r="ME117" s="111" t="s">
        <v>49</v>
      </c>
      <c r="MF117" s="111" t="s">
        <v>65</v>
      </c>
      <c r="MG117" s="58"/>
      <c r="MH117" s="58"/>
      <c r="MI117" s="58"/>
      <c r="MJ117" s="58"/>
      <c r="MK117" s="58"/>
      <c r="MM117" s="58"/>
      <c r="MN117" s="58"/>
      <c r="MO117" s="58"/>
      <c r="MP117" s="58"/>
      <c r="MQ117" s="58"/>
      <c r="MR117" s="58"/>
      <c r="MS117" s="58"/>
      <c r="MT117" s="58"/>
      <c r="MU117" s="58"/>
      <c r="MV117" s="58"/>
      <c r="MW117" s="58"/>
      <c r="MX117" s="58"/>
      <c r="MY117" s="58"/>
      <c r="MZ117" s="58"/>
      <c r="NA117" s="58"/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24">SUM(IQ54, -IQ55)</f>
        <v>1.3299999999999999E-2</v>
      </c>
      <c r="IR118" s="170">
        <f t="shared" si="424"/>
        <v>3.2599999999999997E-2</v>
      </c>
      <c r="IS118" s="219">
        <f t="shared" si="424"/>
        <v>1.9699999999999999E-2</v>
      </c>
      <c r="IT118" s="87">
        <f t="shared" si="424"/>
        <v>1.8200000000000001E-2</v>
      </c>
      <c r="IU118" s="144">
        <f t="shared" si="424"/>
        <v>2.1399999999999999E-2</v>
      </c>
      <c r="IV118" s="138">
        <f t="shared" si="424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14">
        <f>SUM(MC54, -MC55)</f>
        <v>2.1599999999999998E-2</v>
      </c>
      <c r="MD118" s="114">
        <f>SUM(MD54, -MD55)</f>
        <v>1.6399999999999998E-2</v>
      </c>
      <c r="ME118" s="114">
        <f>SUM(ME53, -ME54)</f>
        <v>2.2699999999999998E-2</v>
      </c>
      <c r="MF118" s="114">
        <f>SUM(MF53, -MF54)</f>
        <v>1.440000000000001E-2</v>
      </c>
      <c r="MG118" s="6">
        <f>SUM(MG106, -MG112)</f>
        <v>0</v>
      </c>
      <c r="MH118" s="6">
        <f>SUM(MH105, -MH111)</f>
        <v>0</v>
      </c>
      <c r="MI118" s="6">
        <f>SUM(MI105, -MI111,)</f>
        <v>0</v>
      </c>
      <c r="MJ118" s="6">
        <f>SUM(MJ106, -MJ112)</f>
        <v>0</v>
      </c>
      <c r="MK118" s="6">
        <f>SUM(MK105, -MK111)</f>
        <v>0</v>
      </c>
      <c r="MM118" s="6">
        <f>SUM(MM105, -MM111,)</f>
        <v>0</v>
      </c>
      <c r="MN118" s="6">
        <f>SUM(MN106, -MN112)</f>
        <v>0</v>
      </c>
      <c r="MO118" s="6">
        <f>SUM(MO105, -MO111)</f>
        <v>0</v>
      </c>
      <c r="MP118" s="6">
        <f>SUM(MP105, -MP111,)</f>
        <v>0</v>
      </c>
      <c r="MQ118" s="6">
        <f>SUM(MQ106, -MQ112)</f>
        <v>0</v>
      </c>
      <c r="MR118" s="6">
        <f>SUM(MR105, -MR111)</f>
        <v>0</v>
      </c>
      <c r="MS118" s="6">
        <f>SUM(MS105, -MS111,)</f>
        <v>0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11" t="s">
        <v>49</v>
      </c>
      <c r="MD119" s="111" t="s">
        <v>49</v>
      </c>
      <c r="ME119" s="116" t="s">
        <v>47</v>
      </c>
      <c r="MF119" s="117" t="s">
        <v>47</v>
      </c>
      <c r="MG119" s="58"/>
      <c r="MH119" s="58"/>
      <c r="MI119" s="58"/>
      <c r="MJ119" s="58"/>
      <c r="MK119" s="58"/>
      <c r="MM119" s="58"/>
      <c r="MN119" s="58"/>
      <c r="MO119" s="58"/>
      <c r="MP119" s="58"/>
      <c r="MQ119" s="58"/>
      <c r="MR119" s="58"/>
      <c r="MS119" s="58"/>
      <c r="MT119" s="58"/>
      <c r="MU119" s="58"/>
      <c r="MV119" s="58"/>
      <c r="MW119" s="58"/>
      <c r="MX119" s="58"/>
      <c r="MY119" s="58"/>
      <c r="MZ119" s="58"/>
      <c r="NA119" s="58"/>
      <c r="NB119" s="58"/>
      <c r="NC119" s="58"/>
      <c r="ND119" s="58"/>
      <c r="NE119" s="58"/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25">SUM(AM56, -AM57)</f>
        <v>1.6199999999999992E-2</v>
      </c>
      <c r="AN120" s="239">
        <f t="shared" si="425"/>
        <v>1.1999999999999927E-3</v>
      </c>
      <c r="AO120" s="240">
        <f t="shared" si="425"/>
        <v>1.1200000000000002E-2</v>
      </c>
      <c r="AP120" s="266">
        <f t="shared" si="425"/>
        <v>5.3999999999999881E-3</v>
      </c>
      <c r="AQ120" s="239">
        <f t="shared" si="425"/>
        <v>8.3000000000000018E-3</v>
      </c>
      <c r="AR120" s="240">
        <f t="shared" si="425"/>
        <v>1.1000000000000038E-3</v>
      </c>
      <c r="AS120" s="266">
        <f t="shared" si="425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26">SUM(CR53, -CR54)</f>
        <v>6.6999999999999976E-3</v>
      </c>
      <c r="CS120" s="172">
        <f t="shared" si="426"/>
        <v>9.099999999999997E-3</v>
      </c>
      <c r="CT120" s="160">
        <f t="shared" si="426"/>
        <v>3.4000000000000002E-3</v>
      </c>
      <c r="CU120" s="201">
        <f t="shared" si="426"/>
        <v>1.0500000000000009E-2</v>
      </c>
      <c r="CV120" s="181">
        <f t="shared" si="426"/>
        <v>1.2800000000000006E-2</v>
      </c>
      <c r="CW120" s="160">
        <f t="shared" si="426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27">SUM(FC53, -FC54)</f>
        <v>3.6000000000000004E-2</v>
      </c>
      <c r="FD120" s="377">
        <f t="shared" si="427"/>
        <v>3.1399999999999997E-2</v>
      </c>
      <c r="FE120" s="428">
        <f t="shared" si="427"/>
        <v>2.3800000000000002E-2</v>
      </c>
      <c r="FF120" s="142">
        <f t="shared" si="427"/>
        <v>2.3400000000000004E-2</v>
      </c>
      <c r="FG120" s="112">
        <f t="shared" si="427"/>
        <v>1.8700000000000008E-2</v>
      </c>
      <c r="FH120" s="172">
        <f t="shared" si="427"/>
        <v>3.2399999999999998E-2</v>
      </c>
      <c r="FI120" s="142">
        <f t="shared" si="427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28">SUM(FY53, -FY54)</f>
        <v>1.77E-2</v>
      </c>
      <c r="FZ120" s="172">
        <f t="shared" si="428"/>
        <v>1.0800000000000004E-2</v>
      </c>
      <c r="GA120" s="142">
        <f t="shared" si="428"/>
        <v>1.9999999999999997E-2</v>
      </c>
      <c r="GB120" s="112">
        <f t="shared" si="428"/>
        <v>2.4199999999999999E-2</v>
      </c>
      <c r="GC120" s="172">
        <f t="shared" si="428"/>
        <v>2.6299999999999997E-2</v>
      </c>
      <c r="GD120" s="142">
        <f t="shared" si="428"/>
        <v>2.3899999999999998E-2</v>
      </c>
      <c r="GE120" s="201">
        <f>SUM(GE57, -GE58)</f>
        <v>6.8999999999999895E-3</v>
      </c>
      <c r="GF120" s="181">
        <f t="shared" ref="GF120:GK120" si="429">SUM(GF55, -GF56)</f>
        <v>9.7000000000000003E-3</v>
      </c>
      <c r="GG120" s="227">
        <f t="shared" si="429"/>
        <v>7.4999999999999997E-3</v>
      </c>
      <c r="GH120" s="212">
        <f t="shared" si="429"/>
        <v>1.7000000000000001E-3</v>
      </c>
      <c r="GI120" s="229">
        <f t="shared" si="429"/>
        <v>1.5000000000000013E-3</v>
      </c>
      <c r="GJ120" s="160">
        <f t="shared" si="429"/>
        <v>1.8999999999999989E-3</v>
      </c>
      <c r="GK120" s="201">
        <f t="shared" si="429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30">SUM(HK53, -HK54)</f>
        <v>1.21E-2</v>
      </c>
      <c r="HL120" s="160">
        <f t="shared" si="430"/>
        <v>7.0999999999999952E-3</v>
      </c>
      <c r="HM120" s="201">
        <f t="shared" si="430"/>
        <v>2.1999999999999999E-2</v>
      </c>
      <c r="HN120" s="181">
        <f t="shared" si="430"/>
        <v>3.4700000000000002E-2</v>
      </c>
      <c r="HO120" s="160">
        <f t="shared" si="430"/>
        <v>3.0800000000000008E-2</v>
      </c>
      <c r="HP120" s="201">
        <f t="shared" si="430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31">SUM(ID55, -ID56)</f>
        <v>8.0000000000000036E-4</v>
      </c>
      <c r="IE120" s="212">
        <f t="shared" si="431"/>
        <v>2.0400000000000001E-2</v>
      </c>
      <c r="IF120" s="181">
        <f t="shared" si="431"/>
        <v>7.5999999999999991E-3</v>
      </c>
      <c r="IG120" s="227">
        <f t="shared" si="431"/>
        <v>1.9799999999999998E-2</v>
      </c>
      <c r="IH120" s="212">
        <f t="shared" si="431"/>
        <v>1.89E-2</v>
      </c>
      <c r="II120" s="181">
        <f t="shared" si="431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32">SUM(IQ55, -IQ56)</f>
        <v>5.8999999999999999E-3</v>
      </c>
      <c r="IR120" s="172">
        <f t="shared" si="432"/>
        <v>5.0000000000000044E-4</v>
      </c>
      <c r="IS120" s="218">
        <f t="shared" si="432"/>
        <v>3.4000000000000002E-3</v>
      </c>
      <c r="IT120" s="90">
        <f t="shared" si="432"/>
        <v>4.5999999999999999E-3</v>
      </c>
      <c r="IU120" s="143">
        <f t="shared" si="432"/>
        <v>2.7999999999999995E-3</v>
      </c>
      <c r="IV120" s="142">
        <f t="shared" si="432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33">SUM(JB53, -JB54)</f>
        <v>2.2699999999999998E-2</v>
      </c>
      <c r="JC120" s="112">
        <f t="shared" si="433"/>
        <v>2.3900000000000005E-2</v>
      </c>
      <c r="JD120" s="172">
        <f t="shared" si="433"/>
        <v>8.0000000000000904E-4</v>
      </c>
      <c r="JE120" s="142">
        <f t="shared" si="433"/>
        <v>7.4000000000000038E-3</v>
      </c>
      <c r="JF120" s="112">
        <f t="shared" si="433"/>
        <v>7.4000000000000038E-3</v>
      </c>
      <c r="JG120" s="172">
        <f t="shared" si="433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34">SUM(LI52, -LI53)</f>
        <v>2.0999999999999908E-3</v>
      </c>
      <c r="LJ120" s="172">
        <f t="shared" si="434"/>
        <v>1.1300000000000004E-2</v>
      </c>
      <c r="LK120" s="142">
        <f t="shared" si="434"/>
        <v>1.1999999999999997E-2</v>
      </c>
      <c r="LL120" s="112">
        <f t="shared" si="434"/>
        <v>2.0799999999999999E-2</v>
      </c>
      <c r="LM120" s="172">
        <f t="shared" si="434"/>
        <v>2.5999999999999995E-2</v>
      </c>
      <c r="LN120" s="142">
        <f t="shared" si="434"/>
        <v>2.4900000000000005E-2</v>
      </c>
      <c r="LO120" s="112">
        <f>SUM(LO51, -LO52)</f>
        <v>2.8299999999999992E-2</v>
      </c>
      <c r="LP120" s="172">
        <f t="shared" ref="LP120:LU120" si="435">SUM(LP52, -LP53)</f>
        <v>1.1399999999999993E-2</v>
      </c>
      <c r="LQ120" s="142">
        <f t="shared" si="435"/>
        <v>2.3999999999999994E-3</v>
      </c>
      <c r="LR120" s="112">
        <f t="shared" si="435"/>
        <v>8.199999999999999E-3</v>
      </c>
      <c r="LS120" s="172">
        <f t="shared" si="435"/>
        <v>1.1299999999999991E-2</v>
      </c>
      <c r="LT120" s="142">
        <f t="shared" si="435"/>
        <v>1.5999999999999903E-3</v>
      </c>
      <c r="LU120" s="112">
        <f t="shared" si="435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14">
        <f>SUM(MC53, -MC54)</f>
        <v>9.1999999999999998E-3</v>
      </c>
      <c r="MD120" s="114">
        <f>SUM(MD53, -MD54)</f>
        <v>1.2200000000000003E-2</v>
      </c>
      <c r="ME120" s="114">
        <f>SUM(ME54, -ME55)</f>
        <v>3.2000000000000015E-3</v>
      </c>
      <c r="MF120" s="114">
        <f>SUM(MF54, -MF55)</f>
        <v>1.26E-2</v>
      </c>
      <c r="MG120" s="6">
        <f>SUM(MG105, -MG111)</f>
        <v>0</v>
      </c>
      <c r="MH120" s="6">
        <f>SUM(MH106, -MH112)</f>
        <v>0</v>
      </c>
      <c r="MI120" s="6">
        <f>SUM(MI106, -MI112)</f>
        <v>0</v>
      </c>
      <c r="MJ120" s="6">
        <f>SUM(MJ105, -MJ111)</f>
        <v>0</v>
      </c>
      <c r="MK120" s="6">
        <f>SUM(MK106, -MK112)</f>
        <v>0</v>
      </c>
      <c r="ML120" t="s">
        <v>62</v>
      </c>
      <c r="MM120" s="6">
        <f>SUM(MM106, -MM112)</f>
        <v>0</v>
      </c>
      <c r="MN120" s="6">
        <f>SUM(MN105, -MN111)</f>
        <v>0</v>
      </c>
      <c r="MO120" s="6">
        <f>SUM(MO106, -MO112)</f>
        <v>0</v>
      </c>
      <c r="MP120" s="6">
        <f>SUM(MP106, -MP112)</f>
        <v>0</v>
      </c>
      <c r="MQ120" s="6">
        <f>SUM(MQ105, -MQ111)</f>
        <v>0</v>
      </c>
      <c r="MR120" s="6">
        <f>SUM(MR106, -MR112)</f>
        <v>0</v>
      </c>
      <c r="MS120" s="6">
        <f>SUM(MS106, -MS112)</f>
        <v>0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MH121" t="s">
        <v>62</v>
      </c>
      <c r="MK121" t="s">
        <v>62</v>
      </c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87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53"/>
      <c r="ME124" s="53"/>
      <c r="MF124" s="495" t="s">
        <v>32</v>
      </c>
      <c r="MG124" s="3" t="s">
        <v>33</v>
      </c>
      <c r="MH124" s="495" t="s">
        <v>34</v>
      </c>
      <c r="MO124" s="53"/>
      <c r="MP124" s="53"/>
      <c r="MQ124" s="53"/>
      <c r="MR124" s="53"/>
      <c r="MS124" s="53"/>
      <c r="MT124" s="15"/>
      <c r="MU124" s="15"/>
      <c r="MV124" s="53"/>
      <c r="MW124" s="53"/>
      <c r="MX124" s="53"/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53"/>
      <c r="ME125" s="53"/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53"/>
      <c r="MR125" s="53"/>
      <c r="MS125" s="53"/>
      <c r="MT125" s="6" t="s">
        <v>62</v>
      </c>
      <c r="MU125" s="6"/>
      <c r="MV125" s="53"/>
      <c r="MW125" s="53"/>
      <c r="MX125" s="53"/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53"/>
      <c r="ME126" s="53"/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53"/>
      <c r="MR126" s="53"/>
      <c r="MS126" s="53"/>
      <c r="MU126" s="6"/>
      <c r="MV126" s="53"/>
      <c r="MW126" s="53"/>
      <c r="MX126" s="53"/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8.0000000000000002E-3</v>
      </c>
      <c r="LQ127" s="40">
        <v>1.9E-2</v>
      </c>
      <c r="LR127" s="53"/>
      <c r="LS127" s="53"/>
      <c r="LT127" s="40">
        <v>2.46E-2</v>
      </c>
      <c r="LU127" s="40">
        <v>5.2699999999999997E-2</v>
      </c>
      <c r="LV127" s="40">
        <v>4.2500000000000003E-2</v>
      </c>
      <c r="LW127" s="86">
        <v>1.6199999999999999E-2</v>
      </c>
      <c r="LX127" s="86">
        <v>5.8999999999999999E-3</v>
      </c>
      <c r="LY127" s="53"/>
      <c r="LZ127" s="53"/>
      <c r="MA127" s="40">
        <v>7.0000000000000001E-3</v>
      </c>
      <c r="MB127" s="40">
        <v>-1.32E-2</v>
      </c>
      <c r="MC127" s="86">
        <v>-9.1000000000000004E-3</v>
      </c>
      <c r="MD127" s="53"/>
      <c r="ME127" s="53"/>
      <c r="MF127" s="53"/>
      <c r="MG127" s="54" t="s">
        <v>74</v>
      </c>
      <c r="MH127" s="53"/>
      <c r="MM127" t="s">
        <v>62</v>
      </c>
      <c r="MO127" s="53"/>
      <c r="MP127" s="53"/>
      <c r="MQ127" s="53"/>
      <c r="MR127" s="53"/>
      <c r="MS127" s="53"/>
      <c r="MT127" s="6" t="s">
        <v>62</v>
      </c>
      <c r="MU127" s="6"/>
      <c r="MV127" s="53"/>
      <c r="MW127" s="53"/>
      <c r="MX127" s="53"/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-1.43E-2</v>
      </c>
      <c r="IP128" s="40">
        <v>2.3E-3</v>
      </c>
      <c r="IQ128" s="40">
        <v>1.49E-2</v>
      </c>
      <c r="IR128" s="40">
        <v>1.49E-2</v>
      </c>
      <c r="IS128" s="40">
        <v>4.8999999999999998E-3</v>
      </c>
      <c r="IT128" t="s">
        <v>62</v>
      </c>
      <c r="IU128" s="6"/>
      <c r="IV128" s="40">
        <v>3.2399999999999998E-2</v>
      </c>
      <c r="IW128" s="40">
        <v>7.6E-3</v>
      </c>
      <c r="IX128" s="40">
        <v>6.7999999999999996E-3</v>
      </c>
      <c r="IY128" s="30">
        <v>1.72E-2</v>
      </c>
      <c r="IZ128" s="47">
        <v>6.4999999999999997E-3</v>
      </c>
      <c r="JA128" t="s">
        <v>62</v>
      </c>
      <c r="JB128" s="6"/>
      <c r="JC128" s="40">
        <v>-8.9999999999999993E-3</v>
      </c>
      <c r="JD128" s="40">
        <v>1.0500000000000001E-2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-1.0699999999999999E-2</v>
      </c>
      <c r="LG128" s="30">
        <v>-5.9999999999999995E-4</v>
      </c>
      <c r="LH128" s="30">
        <v>-1.4500000000000001E-2</v>
      </c>
      <c r="LI128" s="40">
        <v>-2.5499999999999998E-2</v>
      </c>
      <c r="LJ128" s="40">
        <v>-6.1999999999999998E-3</v>
      </c>
      <c r="LK128" s="53"/>
      <c r="LL128" s="53"/>
      <c r="LM128" s="40">
        <v>-3.3500000000000002E-2</v>
      </c>
      <c r="LN128" s="40">
        <v>-1.7899999999999999E-2</v>
      </c>
      <c r="LO128" s="40">
        <v>2.2000000000000001E-3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0</v>
      </c>
      <c r="LX128" s="40">
        <v>-2.3999999999999998E-3</v>
      </c>
      <c r="LY128" s="53"/>
      <c r="LZ128" s="53"/>
      <c r="MA128" s="86">
        <v>5.9999999999999995E-4</v>
      </c>
      <c r="MB128" s="86">
        <v>-1.9099999999999999E-2</v>
      </c>
      <c r="MC128" s="40">
        <v>-1.2699999999999999E-2</v>
      </c>
      <c r="MD128" s="53"/>
      <c r="ME128" s="53"/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53"/>
      <c r="MR128" s="53"/>
      <c r="MS128" s="53"/>
      <c r="MT128" t="s">
        <v>62</v>
      </c>
      <c r="MU128" s="6"/>
      <c r="MV128" s="53"/>
      <c r="MW128" s="53"/>
      <c r="MX128" s="53"/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2E-3</v>
      </c>
      <c r="IZ129" s="40">
        <v>1E-4</v>
      </c>
      <c r="JA129" s="6"/>
      <c r="JB129" s="6"/>
      <c r="JC129" s="47">
        <v>-1.0500000000000001E-2</v>
      </c>
      <c r="JD129" s="47">
        <v>-1.47E-2</v>
      </c>
      <c r="JE129" s="6"/>
      <c r="JF129" s="51">
        <f>MIN(IJ96,IJ103,IJ107,IJ110,IJ116,IJ117,IJ268,IJ122)</f>
        <v>3.3799999999999997E-2</v>
      </c>
      <c r="JG129" s="51">
        <f>AVERAGE(IK96,IK103,IK107,IK110,IK116,IK117,IK268,IK122)</f>
        <v>10892.83095</v>
      </c>
      <c r="JH129" s="51">
        <f>MAX(IL94,IL101,IL107,IL114,IL118,IL119,IL268,IL122)</f>
        <v>0.22690000000000002</v>
      </c>
      <c r="LA129" s="40">
        <v>-1.8E-3</v>
      </c>
      <c r="LB129" s="40">
        <v>-8.2000000000000007E-3</v>
      </c>
      <c r="LC129" s="40">
        <v>-1.15E-2</v>
      </c>
      <c r="LD129" s="53"/>
      <c r="LE129" s="53"/>
      <c r="LF129" s="30">
        <v>-2.12E-2</v>
      </c>
      <c r="LG129" s="40">
        <v>-2.5999999999999999E-2</v>
      </c>
      <c r="LH129" s="40">
        <v>-1.72E-2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53"/>
      <c r="ME129" s="53"/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53"/>
      <c r="MR129" s="53"/>
      <c r="MS129" s="53"/>
      <c r="MT129" s="6"/>
      <c r="MU129" s="6"/>
      <c r="MV129" s="53"/>
      <c r="MW129" s="53"/>
      <c r="MX129" s="53"/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53"/>
      <c r="ME130" s="53" t="s">
        <v>62</v>
      </c>
      <c r="MF130" s="53" t="s">
        <v>62</v>
      </c>
      <c r="MG130" s="54" t="s">
        <v>75</v>
      </c>
      <c r="MH130" s="53"/>
      <c r="MK130" t="s">
        <v>62</v>
      </c>
      <c r="MM130" t="s">
        <v>62</v>
      </c>
      <c r="MO130" s="53"/>
      <c r="MP130" s="53"/>
      <c r="MQ130" s="53"/>
      <c r="MR130" s="53"/>
      <c r="MS130" s="53"/>
      <c r="MT130" s="6"/>
      <c r="MU130" s="6"/>
      <c r="MV130" s="53"/>
      <c r="MW130" s="53"/>
      <c r="MX130" s="53"/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53" t="s">
        <v>62</v>
      </c>
      <c r="ME131" s="53" t="s">
        <v>62</v>
      </c>
      <c r="MF131" s="53"/>
      <c r="MG131" s="61" t="s">
        <v>76</v>
      </c>
      <c r="MH131" s="53"/>
      <c r="MO131" s="53"/>
      <c r="MP131" s="53"/>
      <c r="MQ131" s="53"/>
      <c r="MR131" s="53"/>
      <c r="MS131" s="53"/>
      <c r="MT131" s="10" t="s">
        <v>62</v>
      </c>
      <c r="MU131" s="10"/>
      <c r="MV131" s="53"/>
      <c r="MW131" s="53"/>
      <c r="MX131" s="53"/>
      <c r="MY131" s="53"/>
      <c r="MZ131" s="53"/>
      <c r="NA131" s="10" t="s">
        <v>62</v>
      </c>
      <c r="NB131" s="10"/>
      <c r="NC131" s="53"/>
      <c r="ND131" s="53"/>
      <c r="NE131" s="53"/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76"/>
      <c r="MD132" s="76"/>
      <c r="ME132" s="76"/>
      <c r="MF132" s="76"/>
      <c r="MG132" s="76"/>
      <c r="MH132" s="76"/>
      <c r="MI132" s="76"/>
      <c r="MJ132" s="76"/>
      <c r="MK132" s="76"/>
      <c r="MM132" s="273" t="s">
        <v>114</v>
      </c>
      <c r="MN132" s="76"/>
      <c r="MO132" s="76"/>
      <c r="MP132" s="76"/>
      <c r="MQ132" s="76"/>
      <c r="MR132" s="76"/>
      <c r="MS132" s="76"/>
      <c r="MT132" s="76"/>
      <c r="MU132" s="76"/>
      <c r="MV132" s="76"/>
      <c r="MW132" s="76"/>
      <c r="MX132" s="76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65"/>
      <c r="MD133" s="63">
        <v>43614</v>
      </c>
      <c r="ME133" s="243"/>
      <c r="MF133" s="65"/>
      <c r="MG133" s="63">
        <v>43615</v>
      </c>
      <c r="MH133" s="64"/>
      <c r="MI133" s="241"/>
      <c r="MJ133" s="63">
        <v>43616</v>
      </c>
      <c r="MK133" s="497"/>
      <c r="MM133" s="245"/>
      <c r="MN133" s="67">
        <v>43619</v>
      </c>
      <c r="MO133" s="295"/>
      <c r="MP133" s="245"/>
      <c r="MQ133" s="67">
        <v>43620</v>
      </c>
      <c r="MR133" s="290"/>
      <c r="MS133" s="245"/>
      <c r="MT133" s="67">
        <v>43621</v>
      </c>
      <c r="MU133" s="247"/>
      <c r="MV133" s="245"/>
      <c r="MW133" s="67">
        <v>43622</v>
      </c>
      <c r="MX133" s="295"/>
      <c r="MY133" s="245"/>
      <c r="MZ133" s="67">
        <v>43623</v>
      </c>
      <c r="NA133" s="349" t="s">
        <v>77</v>
      </c>
      <c r="NB133" s="248"/>
      <c r="NC133" s="70">
        <v>43626</v>
      </c>
      <c r="ND133" s="249"/>
      <c r="NE133" s="248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259" t="s">
        <v>78</v>
      </c>
      <c r="MD134" s="55" t="s">
        <v>79</v>
      </c>
      <c r="ME134" s="120" t="s">
        <v>80</v>
      </c>
      <c r="MF134" s="259" t="s">
        <v>78</v>
      </c>
      <c r="MG134" s="55" t="s">
        <v>79</v>
      </c>
      <c r="MH134" s="55" t="s">
        <v>80</v>
      </c>
      <c r="MI134" s="55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98" t="s">
        <v>81</v>
      </c>
      <c r="MD135" s="54" t="s">
        <v>82</v>
      </c>
      <c r="ME135" s="122" t="s">
        <v>83</v>
      </c>
      <c r="MF135" s="98" t="s">
        <v>81</v>
      </c>
      <c r="MG135" s="54" t="s">
        <v>82</v>
      </c>
      <c r="MH135" s="54" t="s">
        <v>83</v>
      </c>
      <c r="MI135" s="54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99">
        <v>0.1681</v>
      </c>
      <c r="MD136" s="47">
        <v>0.16650000000000001</v>
      </c>
      <c r="ME136" s="47">
        <v>0.15759999999999999</v>
      </c>
      <c r="MF136" s="47">
        <v>0.13830000000000001</v>
      </c>
      <c r="MG136" s="47"/>
      <c r="MH136" s="47"/>
      <c r="MI136" s="47"/>
      <c r="MJ136" s="47"/>
      <c r="MK136" s="47"/>
      <c r="MM136" s="487"/>
      <c r="MN136" s="53"/>
      <c r="MO136" s="488"/>
      <c r="MP136" s="487"/>
      <c r="MQ136" s="53"/>
      <c r="MR136" s="488"/>
      <c r="MS136" s="487"/>
      <c r="MT136" s="53"/>
      <c r="MU136" s="488"/>
      <c r="MV136" s="487"/>
      <c r="MW136" s="53"/>
      <c r="MX136" s="488"/>
      <c r="MY136" s="487"/>
      <c r="MZ136" s="53"/>
      <c r="NA136" s="488"/>
      <c r="NB136" s="487"/>
      <c r="NC136" s="53"/>
      <c r="ND136" s="488"/>
      <c r="NE136" s="487"/>
      <c r="NF136" s="53"/>
      <c r="NG136" s="488"/>
      <c r="NH136" s="487"/>
      <c r="NI136" s="53"/>
      <c r="NJ136" s="488"/>
      <c r="NK136" s="487"/>
      <c r="NL136" s="53"/>
      <c r="NM136" s="488"/>
      <c r="NN136" s="487"/>
      <c r="NO136" s="53"/>
      <c r="NP136" s="488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03">
        <v>0.1333</v>
      </c>
      <c r="MD137" s="16">
        <v>0.1338</v>
      </c>
      <c r="ME137" s="16">
        <v>0.12670000000000001</v>
      </c>
      <c r="MF137" s="16">
        <v>0.126</v>
      </c>
      <c r="MG137" s="16"/>
      <c r="MH137" s="16"/>
      <c r="MI137" s="16"/>
      <c r="MJ137" s="16"/>
      <c r="MK137" s="16"/>
      <c r="MM137" s="487"/>
      <c r="MN137" s="53"/>
      <c r="MO137" s="488"/>
      <c r="MP137" s="487"/>
      <c r="MQ137" s="53"/>
      <c r="MR137" s="488"/>
      <c r="MS137" s="487"/>
      <c r="MT137" s="53"/>
      <c r="MU137" s="488"/>
      <c r="MV137" s="487"/>
      <c r="MW137" s="53"/>
      <c r="MX137" s="488"/>
      <c r="MY137" s="487"/>
      <c r="MZ137" s="53"/>
      <c r="NA137" s="488"/>
      <c r="NB137" s="487"/>
      <c r="NC137" s="53"/>
      <c r="ND137" s="488"/>
      <c r="NE137" s="487"/>
      <c r="NF137" s="53"/>
      <c r="NG137" s="488"/>
      <c r="NH137" s="487"/>
      <c r="NI137" s="53"/>
      <c r="NJ137" s="488"/>
      <c r="NK137" s="487"/>
      <c r="NL137" s="53"/>
      <c r="NM137" s="488"/>
      <c r="NN137" s="487"/>
      <c r="NO137" s="53"/>
      <c r="NP137" s="488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01">
        <v>0.1017</v>
      </c>
      <c r="MD138" s="7">
        <v>0.108</v>
      </c>
      <c r="ME138" s="7">
        <v>0.1186</v>
      </c>
      <c r="MF138" s="7">
        <v>0.1134</v>
      </c>
      <c r="MG138" s="7"/>
      <c r="MH138" s="7"/>
      <c r="MI138" s="7"/>
      <c r="MJ138" s="7"/>
      <c r="MK138" s="7"/>
      <c r="MM138" s="487"/>
      <c r="MN138" s="53"/>
      <c r="MO138" s="488"/>
      <c r="MP138" s="487"/>
      <c r="MQ138" s="53"/>
      <c r="MR138" s="488"/>
      <c r="MS138" s="487"/>
      <c r="MT138" s="53"/>
      <c r="MU138" s="488"/>
      <c r="MV138" s="487"/>
      <c r="MW138" s="53"/>
      <c r="MX138" s="488"/>
      <c r="MY138" s="487"/>
      <c r="MZ138" s="53"/>
      <c r="NA138" s="488"/>
      <c r="NB138" s="487"/>
      <c r="NC138" s="53"/>
      <c r="ND138" s="488"/>
      <c r="NE138" s="487"/>
      <c r="NF138" s="53"/>
      <c r="NG138" s="488"/>
      <c r="NH138" s="487"/>
      <c r="NI138" s="53"/>
      <c r="NJ138" s="488"/>
      <c r="NK138" s="487"/>
      <c r="NL138" s="53"/>
      <c r="NM138" s="488"/>
      <c r="NN138" s="487"/>
      <c r="NO138" s="53"/>
      <c r="NP138" s="488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02">
        <v>-0.01</v>
      </c>
      <c r="MD139" s="86">
        <v>-1.2999999999999999E-3</v>
      </c>
      <c r="ME139" s="86">
        <v>-9.1000000000000004E-3</v>
      </c>
      <c r="MF139" s="40">
        <v>-9.1000000000000004E-3</v>
      </c>
      <c r="MG139" s="40"/>
      <c r="MH139" s="40"/>
      <c r="MI139" s="40"/>
      <c r="MJ139" s="40"/>
      <c r="MK139" s="40"/>
      <c r="MM139" s="487"/>
      <c r="MN139" s="53"/>
      <c r="MO139" s="488"/>
      <c r="MP139" s="487"/>
      <c r="MQ139" s="53"/>
      <c r="MR139" s="488"/>
      <c r="MS139" s="487"/>
      <c r="MT139" s="53"/>
      <c r="MU139" s="488"/>
      <c r="MV139" s="487"/>
      <c r="MW139" s="53"/>
      <c r="MX139" s="488"/>
      <c r="MY139" s="487"/>
      <c r="MZ139" s="53"/>
      <c r="NA139" s="488"/>
      <c r="NB139" s="487"/>
      <c r="NC139" s="53"/>
      <c r="ND139" s="488"/>
      <c r="NE139" s="487"/>
      <c r="NF139" s="53"/>
      <c r="NG139" s="488"/>
      <c r="NH139" s="487"/>
      <c r="NI139" s="53"/>
      <c r="NJ139" s="488"/>
      <c r="NK139" s="487"/>
      <c r="NL139" s="53"/>
      <c r="NM139" s="488"/>
      <c r="NN139" s="487"/>
      <c r="NO139" s="53"/>
      <c r="NP139" s="488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00">
        <v>-1.9599999999999999E-2</v>
      </c>
      <c r="MD140" s="40">
        <v>-1.61E-2</v>
      </c>
      <c r="ME140" s="40">
        <v>-1.2699999999999999E-2</v>
      </c>
      <c r="MF140" s="86">
        <v>-1.54E-2</v>
      </c>
      <c r="MG140" s="86"/>
      <c r="MH140" s="86"/>
      <c r="MI140" s="86"/>
      <c r="MJ140" s="86"/>
      <c r="MK140" s="86"/>
      <c r="MM140" s="487"/>
      <c r="MN140" s="53"/>
      <c r="MO140" s="488"/>
      <c r="MP140" s="487"/>
      <c r="MQ140" s="53"/>
      <c r="MR140" s="488"/>
      <c r="MS140" s="487"/>
      <c r="MT140" s="53"/>
      <c r="MU140" s="488"/>
      <c r="MV140" s="487"/>
      <c r="MW140" s="53"/>
      <c r="MX140" s="488"/>
      <c r="MY140" s="487"/>
      <c r="MZ140" s="53"/>
      <c r="NA140" s="488"/>
      <c r="NB140" s="487"/>
      <c r="NC140" s="53"/>
      <c r="ND140" s="488"/>
      <c r="NE140" s="487"/>
      <c r="NF140" s="53"/>
      <c r="NG140" s="488"/>
      <c r="NH140" s="487"/>
      <c r="NI140" s="53"/>
      <c r="NJ140" s="488"/>
      <c r="NK140" s="487"/>
      <c r="NL140" s="53"/>
      <c r="NM140" s="488"/>
      <c r="NN140" s="487"/>
      <c r="NO140" s="53"/>
      <c r="NP140" s="488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04">
        <v>-6.2100000000000002E-2</v>
      </c>
      <c r="MD141" s="30">
        <v>-5.6399999999999999E-2</v>
      </c>
      <c r="ME141" s="30">
        <v>-5.0299999999999997E-2</v>
      </c>
      <c r="MF141" s="30">
        <v>-3.5200000000000002E-2</v>
      </c>
      <c r="MG141" s="30"/>
      <c r="MH141" s="30"/>
      <c r="MI141" s="30"/>
      <c r="MJ141" s="30"/>
      <c r="MK141" s="30"/>
      <c r="MM141" s="487"/>
      <c r="MN141" s="53"/>
      <c r="MO141" s="488"/>
      <c r="MP141" s="487"/>
      <c r="MQ141" s="53"/>
      <c r="MR141" s="488"/>
      <c r="MS141" s="487"/>
      <c r="MT141" s="53"/>
      <c r="MU141" s="488"/>
      <c r="MV141" s="487"/>
      <c r="MW141" s="53"/>
      <c r="MX141" s="488"/>
      <c r="MY141" s="487"/>
      <c r="MZ141" s="53"/>
      <c r="NA141" s="488"/>
      <c r="NB141" s="487"/>
      <c r="NC141" s="53"/>
      <c r="ND141" s="488"/>
      <c r="NE141" s="487"/>
      <c r="NF141" s="53"/>
      <c r="NG141" s="488"/>
      <c r="NH141" s="487"/>
      <c r="NI141" s="53"/>
      <c r="NJ141" s="488"/>
      <c r="NK141" s="487"/>
      <c r="NL141" s="53"/>
      <c r="NM141" s="488"/>
      <c r="NN141" s="487"/>
      <c r="NO141" s="53"/>
      <c r="NP141" s="488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06">
        <v>-7.6799999999999993E-2</v>
      </c>
      <c r="MD142" s="22">
        <v>-8.4400000000000003E-2</v>
      </c>
      <c r="ME142" s="22">
        <v>-8.0799999999999997E-2</v>
      </c>
      <c r="MF142" s="22">
        <v>-7.9000000000000001E-2</v>
      </c>
      <c r="MG142" s="22"/>
      <c r="MH142" s="22"/>
      <c r="MI142" s="22"/>
      <c r="MJ142" s="22"/>
      <c r="MK142" s="22"/>
      <c r="MM142" s="487"/>
      <c r="MN142" s="53"/>
      <c r="MO142" s="488"/>
      <c r="MP142" s="487"/>
      <c r="MQ142" s="53"/>
      <c r="MR142" s="488"/>
      <c r="MS142" s="487"/>
      <c r="MT142" s="53"/>
      <c r="MU142" s="488"/>
      <c r="MV142" s="487"/>
      <c r="MW142" s="53"/>
      <c r="MX142" s="488"/>
      <c r="MY142" s="487"/>
      <c r="MZ142" s="53"/>
      <c r="NA142" s="488"/>
      <c r="NB142" s="487"/>
      <c r="NC142" s="53"/>
      <c r="ND142" s="488"/>
      <c r="NE142" s="487"/>
      <c r="NF142" s="53"/>
      <c r="NG142" s="488"/>
      <c r="NH142" s="487"/>
      <c r="NI142" s="53"/>
      <c r="NJ142" s="488"/>
      <c r="NK142" s="487"/>
      <c r="NL142" s="53"/>
      <c r="NM142" s="488"/>
      <c r="NN142" s="487"/>
      <c r="NO142" s="53"/>
      <c r="NP142" s="488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05">
        <v>-0.23280000000000001</v>
      </c>
      <c r="MD143" s="34">
        <v>-0.24829999999999999</v>
      </c>
      <c r="ME143" s="34">
        <v>-0.2482</v>
      </c>
      <c r="MF143" s="34">
        <v>-0.23719999999999999</v>
      </c>
      <c r="MG143" s="34"/>
      <c r="MH143" s="34"/>
      <c r="MI143" s="34"/>
      <c r="MJ143" s="34"/>
      <c r="MK143" s="34"/>
      <c r="MM143" s="487"/>
      <c r="MN143" s="53"/>
      <c r="MO143" s="488"/>
      <c r="MP143" s="487"/>
      <c r="MQ143" s="53"/>
      <c r="MR143" s="488"/>
      <c r="MS143" s="487"/>
      <c r="MT143" s="53"/>
      <c r="MU143" s="488"/>
      <c r="MV143" s="487"/>
      <c r="MW143" s="53"/>
      <c r="MX143" s="488"/>
      <c r="MY143" s="487"/>
      <c r="MZ143" s="53"/>
      <c r="NA143" s="488"/>
      <c r="NB143" s="487"/>
      <c r="NC143" s="53"/>
      <c r="ND143" s="488"/>
      <c r="NE143" s="487"/>
      <c r="NF143" s="53"/>
      <c r="NG143" s="488"/>
      <c r="NH143" s="487"/>
      <c r="NI143" s="53"/>
      <c r="NJ143" s="488"/>
      <c r="NK143" s="487"/>
      <c r="NL143" s="53"/>
      <c r="NM143" s="488"/>
      <c r="NN143" s="487"/>
      <c r="NO143" s="53"/>
      <c r="NP143" s="488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107"/>
      <c r="MD144" s="56"/>
      <c r="ME144" s="78"/>
      <c r="MF144" s="107"/>
      <c r="MG144" s="56"/>
      <c r="MH144" s="56"/>
      <c r="MI144" s="56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365">
        <v>9.1000000000000004E-3</v>
      </c>
      <c r="MD145" s="365">
        <v>8.6999999999999994E-3</v>
      </c>
      <c r="ME145" s="445">
        <v>1.06E-2</v>
      </c>
      <c r="MF145" s="452">
        <v>1.5100000000000001E-2</v>
      </c>
      <c r="MG145" s="492"/>
      <c r="MH145" s="493"/>
      <c r="MI145" s="491"/>
      <c r="MJ145" s="492"/>
      <c r="MK145" s="493"/>
      <c r="MM145" s="491"/>
      <c r="MN145" s="492"/>
      <c r="MO145" s="493"/>
      <c r="MP145" s="491"/>
      <c r="MQ145" s="492"/>
      <c r="MR145" s="493"/>
      <c r="MS145" s="491"/>
      <c r="MT145" s="492"/>
      <c r="MU145" s="493"/>
      <c r="MV145" s="491"/>
      <c r="MW145" s="492"/>
      <c r="MX145" s="493"/>
      <c r="MY145" s="491"/>
      <c r="MZ145" s="492"/>
      <c r="NA145" s="493"/>
      <c r="NB145" s="491"/>
      <c r="NC145" s="492"/>
      <c r="ND145" s="493"/>
      <c r="NE145" s="491"/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63">
        <v>-6.8999999999999999E-3</v>
      </c>
      <c r="MD146" s="463">
        <v>-1.55E-2</v>
      </c>
      <c r="ME146" s="442">
        <v>-8.8999999999999999E-3</v>
      </c>
      <c r="MF146" s="443">
        <v>-1.9300000000000001E-2</v>
      </c>
      <c r="MG146" s="492"/>
      <c r="MH146" s="493"/>
      <c r="MI146" s="491"/>
      <c r="MJ146" s="492"/>
      <c r="MK146" s="493"/>
      <c r="MM146" s="491"/>
      <c r="MN146" s="492"/>
      <c r="MO146" s="493"/>
      <c r="MP146" s="491"/>
      <c r="MQ146" s="492"/>
      <c r="MR146" s="493"/>
      <c r="MS146" s="491"/>
      <c r="MT146" s="492"/>
      <c r="MU146" s="493"/>
      <c r="MV146" s="491"/>
      <c r="MW146" s="492"/>
      <c r="MX146" s="493"/>
      <c r="MY146" s="491"/>
      <c r="MZ146" s="492"/>
      <c r="NA146" s="493"/>
      <c r="NB146" s="491"/>
      <c r="NC146" s="492"/>
      <c r="ND146" s="493"/>
      <c r="NE146" s="491"/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3"/>
      <c r="MD147" s="133"/>
      <c r="ME147" s="440">
        <v>1.37E-2</v>
      </c>
      <c r="MF147" s="132"/>
      <c r="MG147" s="133"/>
      <c r="MH147" s="494"/>
      <c r="MI147" s="132"/>
      <c r="MJ147" s="133"/>
      <c r="MK147" s="494"/>
      <c r="MM147" s="132"/>
      <c r="MN147" s="133"/>
      <c r="MO147" s="494"/>
      <c r="MP147" s="132"/>
      <c r="MQ147" s="133"/>
      <c r="MR147" s="494"/>
      <c r="MS147" s="132"/>
      <c r="MT147" s="133"/>
      <c r="MU147" s="494"/>
      <c r="MV147" s="132"/>
      <c r="MW147" s="133"/>
      <c r="MX147" s="494"/>
      <c r="MY147" s="132"/>
      <c r="MZ147" s="133"/>
      <c r="NA147" s="494"/>
      <c r="NB147" s="132"/>
      <c r="NC147" s="133"/>
      <c r="ND147" s="494"/>
      <c r="NE147" s="132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3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494"/>
      <c r="MI148" s="132" t="s">
        <v>62</v>
      </c>
      <c r="MJ148" s="133" t="s">
        <v>62</v>
      </c>
      <c r="MK148" s="494"/>
      <c r="MM148" s="132" t="s">
        <v>62</v>
      </c>
      <c r="MN148" s="133" t="s">
        <v>62</v>
      </c>
      <c r="MO148" s="494"/>
      <c r="MP148" s="132" t="s">
        <v>62</v>
      </c>
      <c r="MQ148" s="133" t="s">
        <v>62</v>
      </c>
      <c r="MR148" s="494"/>
      <c r="MS148" s="132" t="s">
        <v>62</v>
      </c>
      <c r="MT148" s="133" t="s">
        <v>62</v>
      </c>
      <c r="MU148" s="494"/>
      <c r="MV148" s="132" t="s">
        <v>62</v>
      </c>
      <c r="MW148" s="133" t="s">
        <v>62</v>
      </c>
      <c r="MX148" s="494"/>
      <c r="MY148" s="132" t="s">
        <v>62</v>
      </c>
      <c r="MZ148" s="133" t="s">
        <v>62</v>
      </c>
      <c r="NA148" s="494"/>
      <c r="NB148" s="132" t="s">
        <v>62</v>
      </c>
      <c r="NC148" s="133" t="s">
        <v>62</v>
      </c>
      <c r="ND148" s="494"/>
      <c r="NE148" s="132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0">
        <v>71.39</v>
      </c>
      <c r="MD149" s="250">
        <v>71.290000000000006</v>
      </c>
      <c r="ME149" s="250">
        <v>71.34</v>
      </c>
      <c r="MF149" s="250">
        <v>71.59</v>
      </c>
      <c r="MG149" s="49"/>
      <c r="MH149" s="49"/>
      <c r="MI149" s="49"/>
      <c r="MJ149" s="49"/>
      <c r="MK149" s="49"/>
      <c r="MM149" s="49"/>
      <c r="MN149" s="49"/>
      <c r="MO149" s="49"/>
      <c r="MP149" s="49"/>
      <c r="MQ149" s="49"/>
      <c r="MR149" s="49"/>
      <c r="MS149" s="49"/>
      <c r="MT149" s="49"/>
      <c r="MU149" s="49"/>
      <c r="MV149" s="49"/>
      <c r="MW149" s="49"/>
      <c r="MX149" s="49"/>
      <c r="MY149" s="49"/>
      <c r="MZ149" s="49"/>
      <c r="NA149" s="49"/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08" t="s">
        <v>67</v>
      </c>
      <c r="MD150" s="108" t="s">
        <v>67</v>
      </c>
      <c r="ME150" s="108" t="s">
        <v>67</v>
      </c>
      <c r="MF150" s="108" t="s">
        <v>67</v>
      </c>
      <c r="MG150" s="58"/>
      <c r="MH150" s="58"/>
      <c r="MI150" s="58"/>
      <c r="MJ150" s="58"/>
      <c r="MK150" s="58"/>
      <c r="MM150" s="58"/>
      <c r="MN150" s="58"/>
      <c r="MO150" s="58"/>
      <c r="MP150" s="58"/>
      <c r="MQ150" s="58"/>
      <c r="MR150" s="58"/>
      <c r="MS150" s="58"/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36">SUM(BS136, -BS143)</f>
        <v>3.2199999999999999E-2</v>
      </c>
      <c r="BT151" s="114">
        <f t="shared" si="436"/>
        <v>4.6799999999999994E-2</v>
      </c>
      <c r="BU151" s="173">
        <f t="shared" si="436"/>
        <v>6.4299999999999996E-2</v>
      </c>
      <c r="BV151" s="140">
        <f t="shared" si="436"/>
        <v>8.9200000000000002E-2</v>
      </c>
      <c r="BW151" s="114">
        <f t="shared" si="436"/>
        <v>8.8700000000000001E-2</v>
      </c>
      <c r="BX151" s="173">
        <f t="shared" si="436"/>
        <v>8.77E-2</v>
      </c>
      <c r="BY151" s="217">
        <f t="shared" si="436"/>
        <v>8.2400000000000001E-2</v>
      </c>
      <c r="BZ151" s="15">
        <f t="shared" si="436"/>
        <v>9.1600000000000001E-2</v>
      </c>
      <c r="CA151" s="145">
        <f t="shared" si="436"/>
        <v>9.0400000000000008E-2</v>
      </c>
      <c r="CB151" s="140">
        <f t="shared" si="436"/>
        <v>0.15129999999999999</v>
      </c>
      <c r="CC151" s="114">
        <f t="shared" si="436"/>
        <v>0.15250000000000002</v>
      </c>
      <c r="CD151" s="173">
        <f t="shared" si="436"/>
        <v>0.184</v>
      </c>
      <c r="CE151" s="140">
        <f t="shared" si="436"/>
        <v>0.1986</v>
      </c>
      <c r="CF151" s="114">
        <f t="shared" si="436"/>
        <v>0.18729999999999999</v>
      </c>
      <c r="CG151" s="173">
        <f t="shared" si="436"/>
        <v>0.19839999999999999</v>
      </c>
      <c r="CH151" s="140">
        <f t="shared" si="436"/>
        <v>0.20330000000000001</v>
      </c>
      <c r="CI151" s="114">
        <f t="shared" si="436"/>
        <v>0.2079</v>
      </c>
      <c r="CJ151" s="173">
        <f t="shared" si="436"/>
        <v>0.20080000000000001</v>
      </c>
      <c r="CK151" s="140">
        <f t="shared" si="436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37">SUM(CN136, -CN143)</f>
        <v>0.214</v>
      </c>
      <c r="CO151" s="114">
        <f t="shared" si="437"/>
        <v>0.21229999999999999</v>
      </c>
      <c r="CP151" s="173">
        <f t="shared" si="437"/>
        <v>0.2079</v>
      </c>
      <c r="CQ151" s="140">
        <f t="shared" si="437"/>
        <v>0.1575</v>
      </c>
      <c r="CR151" s="114">
        <f t="shared" si="437"/>
        <v>0.1694</v>
      </c>
      <c r="CS151" s="173">
        <f t="shared" si="437"/>
        <v>0.1953</v>
      </c>
      <c r="CT151" s="138">
        <f t="shared" si="437"/>
        <v>0.17520000000000002</v>
      </c>
      <c r="CU151" s="114">
        <f t="shared" si="437"/>
        <v>0.1759</v>
      </c>
      <c r="CV151" s="173">
        <f t="shared" si="437"/>
        <v>0.1782</v>
      </c>
      <c r="CW151" s="140">
        <f t="shared" si="437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38">SUM(CZ136, -CZ143)</f>
        <v>0.14529999999999998</v>
      </c>
      <c r="DA151" s="110">
        <f t="shared" si="438"/>
        <v>0.14479999999999998</v>
      </c>
      <c r="DB151" s="173">
        <f t="shared" si="438"/>
        <v>0.14679999999999999</v>
      </c>
      <c r="DC151" s="140">
        <f t="shared" si="438"/>
        <v>0.1696</v>
      </c>
      <c r="DD151" s="114">
        <f t="shared" si="438"/>
        <v>0.17349999999999999</v>
      </c>
      <c r="DE151" s="170">
        <f t="shared" si="438"/>
        <v>0.1449</v>
      </c>
      <c r="DF151" s="138">
        <f t="shared" si="438"/>
        <v>0.16470000000000001</v>
      </c>
      <c r="DG151" s="110">
        <f t="shared" si="438"/>
        <v>0.15709999999999999</v>
      </c>
      <c r="DH151" s="170">
        <f t="shared" si="438"/>
        <v>0.16420000000000001</v>
      </c>
      <c r="DI151" s="140">
        <f t="shared" si="438"/>
        <v>0.16120000000000001</v>
      </c>
      <c r="DJ151" s="110">
        <f t="shared" si="438"/>
        <v>0.17860000000000001</v>
      </c>
      <c r="DK151" s="173">
        <f t="shared" si="438"/>
        <v>0.19020000000000001</v>
      </c>
      <c r="DL151" s="114">
        <f t="shared" si="438"/>
        <v>0.1643</v>
      </c>
      <c r="DM151" s="110">
        <f t="shared" si="438"/>
        <v>0.1678</v>
      </c>
      <c r="DN151" s="328">
        <f t="shared" si="438"/>
        <v>0.1502</v>
      </c>
      <c r="DO151" s="339">
        <f>SUM(DO136, -DO143,)</f>
        <v>0</v>
      </c>
      <c r="DP151" s="109">
        <f t="shared" ref="DP151:DZ151" si="439">SUM(DP136, -DP143)</f>
        <v>0.17080000000000001</v>
      </c>
      <c r="DQ151" s="169">
        <f t="shared" si="439"/>
        <v>0.19900000000000001</v>
      </c>
      <c r="DR151" s="147">
        <f t="shared" si="439"/>
        <v>0.2175</v>
      </c>
      <c r="DS151" s="109">
        <f t="shared" si="439"/>
        <v>0.25130000000000002</v>
      </c>
      <c r="DT151" s="169">
        <f t="shared" si="439"/>
        <v>0.25900000000000001</v>
      </c>
      <c r="DU151" s="147">
        <f t="shared" si="439"/>
        <v>0.25219999999999998</v>
      </c>
      <c r="DV151" s="109">
        <f t="shared" si="439"/>
        <v>0.30459999999999998</v>
      </c>
      <c r="DW151" s="169">
        <f t="shared" si="439"/>
        <v>0.32619999999999999</v>
      </c>
      <c r="DX151" s="109">
        <f t="shared" si="439"/>
        <v>0.29630000000000001</v>
      </c>
      <c r="DY151" s="109">
        <f t="shared" si="439"/>
        <v>0.30780000000000002</v>
      </c>
      <c r="DZ151" s="109">
        <f t="shared" si="439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40">SUM(EC136, -EC143)</f>
        <v>0</v>
      </c>
      <c r="ED151" s="6">
        <f t="shared" si="440"/>
        <v>0</v>
      </c>
      <c r="EE151" s="6">
        <f t="shared" si="440"/>
        <v>0</v>
      </c>
      <c r="EF151" s="6">
        <f t="shared" si="440"/>
        <v>0</v>
      </c>
      <c r="EG151" s="6">
        <f t="shared" si="440"/>
        <v>0</v>
      </c>
      <c r="EH151" s="6">
        <f t="shared" si="440"/>
        <v>0</v>
      </c>
      <c r="EI151" s="6">
        <f t="shared" si="440"/>
        <v>0</v>
      </c>
      <c r="EK151" s="140">
        <f t="shared" ref="EK151:EX151" si="441">SUM(EK136, -EK143)</f>
        <v>5.45E-2</v>
      </c>
      <c r="EL151" s="201">
        <f t="shared" si="441"/>
        <v>6.4100000000000004E-2</v>
      </c>
      <c r="EM151" s="173">
        <f t="shared" si="441"/>
        <v>7.7100000000000002E-2</v>
      </c>
      <c r="EN151" s="138">
        <f t="shared" si="441"/>
        <v>7.7899999999999997E-2</v>
      </c>
      <c r="EO151" s="114">
        <f t="shared" si="441"/>
        <v>8.8499999999999995E-2</v>
      </c>
      <c r="EP151" s="170">
        <f t="shared" si="441"/>
        <v>0.10680000000000001</v>
      </c>
      <c r="EQ151" s="140">
        <f t="shared" si="441"/>
        <v>0.1021</v>
      </c>
      <c r="ER151" s="114">
        <f t="shared" si="441"/>
        <v>0.10980000000000001</v>
      </c>
      <c r="ES151" s="173">
        <f t="shared" si="441"/>
        <v>0.114</v>
      </c>
      <c r="ET151" s="140">
        <f t="shared" si="441"/>
        <v>0.1217</v>
      </c>
      <c r="EU151" s="114">
        <f t="shared" si="441"/>
        <v>0.13589999999999999</v>
      </c>
      <c r="EV151" s="173">
        <f t="shared" si="441"/>
        <v>0.16689999999999999</v>
      </c>
      <c r="EW151" s="140">
        <f t="shared" si="441"/>
        <v>0.1653</v>
      </c>
      <c r="EX151" s="114">
        <f t="shared" si="441"/>
        <v>0.15570000000000001</v>
      </c>
      <c r="EY151" s="173">
        <f t="shared" ref="EY151:FQ151" si="442">SUM(EY136, -EY143)</f>
        <v>0.17480000000000001</v>
      </c>
      <c r="EZ151" s="140">
        <f t="shared" si="442"/>
        <v>0.19219999999999998</v>
      </c>
      <c r="FA151" s="114">
        <f t="shared" si="442"/>
        <v>0.18240000000000001</v>
      </c>
      <c r="FB151" s="170">
        <f t="shared" si="442"/>
        <v>0.16189999999999999</v>
      </c>
      <c r="FC151" s="138">
        <f t="shared" si="442"/>
        <v>0.1686</v>
      </c>
      <c r="FD151" s="110">
        <f t="shared" si="442"/>
        <v>0.1686</v>
      </c>
      <c r="FE151" s="170">
        <f t="shared" si="442"/>
        <v>0.18159999999999998</v>
      </c>
      <c r="FF151" s="138">
        <f t="shared" si="442"/>
        <v>0.19919999999999999</v>
      </c>
      <c r="FG151" s="110">
        <f t="shared" si="442"/>
        <v>0.20219999999999999</v>
      </c>
      <c r="FH151" s="170">
        <f t="shared" si="442"/>
        <v>0.1968</v>
      </c>
      <c r="FI151" s="138">
        <f t="shared" si="442"/>
        <v>0.1757</v>
      </c>
      <c r="FJ151" s="110">
        <f t="shared" si="442"/>
        <v>0.17130000000000001</v>
      </c>
      <c r="FK151" s="170">
        <f t="shared" si="442"/>
        <v>0.16020000000000001</v>
      </c>
      <c r="FL151" s="138">
        <f t="shared" si="442"/>
        <v>0.1429</v>
      </c>
      <c r="FM151" s="110">
        <f t="shared" si="442"/>
        <v>0.1331</v>
      </c>
      <c r="FN151" s="170">
        <f t="shared" si="442"/>
        <v>0.13850000000000001</v>
      </c>
      <c r="FO151" s="138">
        <f t="shared" si="442"/>
        <v>0.14879999999999999</v>
      </c>
      <c r="FP151" s="110">
        <f t="shared" si="442"/>
        <v>0.1552</v>
      </c>
      <c r="FQ151" s="170">
        <f t="shared" si="442"/>
        <v>0.1757</v>
      </c>
      <c r="FR151" s="138">
        <f t="shared" ref="FR151:GL151" si="443">SUM(FR136, -FR143)</f>
        <v>0.19019999999999998</v>
      </c>
      <c r="FS151" s="110">
        <f t="shared" si="443"/>
        <v>0.19350000000000001</v>
      </c>
      <c r="FT151" s="170">
        <f t="shared" si="443"/>
        <v>0.18380000000000002</v>
      </c>
      <c r="FU151" s="138">
        <f t="shared" si="443"/>
        <v>0.1928</v>
      </c>
      <c r="FV151" s="110">
        <f t="shared" si="443"/>
        <v>0.17780000000000001</v>
      </c>
      <c r="FW151" s="170">
        <f t="shared" si="443"/>
        <v>0.17929999999999999</v>
      </c>
      <c r="FX151" s="138">
        <f t="shared" si="443"/>
        <v>0.16489999999999999</v>
      </c>
      <c r="FY151" s="110">
        <f t="shared" si="443"/>
        <v>0.18090000000000001</v>
      </c>
      <c r="FZ151" s="170">
        <f t="shared" si="443"/>
        <v>0.2011</v>
      </c>
      <c r="GA151" s="138">
        <f t="shared" si="443"/>
        <v>0.24030000000000001</v>
      </c>
      <c r="GB151" s="110">
        <f t="shared" si="443"/>
        <v>0.23809999999999998</v>
      </c>
      <c r="GC151" s="170">
        <f t="shared" si="443"/>
        <v>0.2354</v>
      </c>
      <c r="GD151" s="138">
        <f t="shared" si="443"/>
        <v>0.25359999999999999</v>
      </c>
      <c r="GE151" s="110">
        <f t="shared" si="443"/>
        <v>0.2485</v>
      </c>
      <c r="GF151" s="170">
        <f t="shared" si="443"/>
        <v>0.27190000000000003</v>
      </c>
      <c r="GG151" s="219">
        <f t="shared" si="443"/>
        <v>0.27979999999999999</v>
      </c>
      <c r="GH151" s="87">
        <f t="shared" si="443"/>
        <v>0.28260000000000002</v>
      </c>
      <c r="GI151" s="144">
        <f t="shared" si="443"/>
        <v>0.29580000000000001</v>
      </c>
      <c r="GJ151" s="138">
        <f t="shared" si="443"/>
        <v>0.28200000000000003</v>
      </c>
      <c r="GK151" s="110">
        <f t="shared" si="443"/>
        <v>0.28659999999999997</v>
      </c>
      <c r="GL151" s="170">
        <f t="shared" si="443"/>
        <v>0.28310000000000002</v>
      </c>
      <c r="GM151" s="140">
        <f t="shared" ref="GM151:GU151" si="444">SUM(GM136, -GM143)</f>
        <v>0.19240000000000002</v>
      </c>
      <c r="GN151" s="114">
        <f t="shared" si="444"/>
        <v>0.2142</v>
      </c>
      <c r="GO151" s="173">
        <f t="shared" si="444"/>
        <v>0.2016</v>
      </c>
      <c r="GP151" s="140">
        <f t="shared" si="444"/>
        <v>0.22689999999999999</v>
      </c>
      <c r="GQ151" s="114">
        <f t="shared" si="444"/>
        <v>0.22509999999999999</v>
      </c>
      <c r="GR151" s="173">
        <f t="shared" si="444"/>
        <v>0.2082</v>
      </c>
      <c r="GS151" s="114">
        <f t="shared" si="444"/>
        <v>0.2034</v>
      </c>
      <c r="GT151" s="114">
        <f t="shared" si="444"/>
        <v>0.18430000000000002</v>
      </c>
      <c r="GU151" s="114">
        <f t="shared" si="444"/>
        <v>0.1507</v>
      </c>
      <c r="GV151" s="6">
        <f t="shared" ref="GV151:HA151" si="445">SUM(GV136, -GV143)</f>
        <v>0</v>
      </c>
      <c r="GW151" s="6">
        <f t="shared" si="445"/>
        <v>0</v>
      </c>
      <c r="GX151" s="6">
        <f t="shared" si="445"/>
        <v>0</v>
      </c>
      <c r="GY151" s="6">
        <f t="shared" si="445"/>
        <v>0</v>
      </c>
      <c r="GZ151" s="6">
        <f t="shared" si="445"/>
        <v>0</v>
      </c>
      <c r="HA151" s="6">
        <f t="shared" si="445"/>
        <v>0</v>
      </c>
      <c r="HC151" s="138">
        <f t="shared" ref="HC151:HL151" si="446">SUM(HC136, -HC143)</f>
        <v>5.5800000000000002E-2</v>
      </c>
      <c r="HD151" s="109">
        <f t="shared" si="446"/>
        <v>5.3699999999999998E-2</v>
      </c>
      <c r="HE151" s="169">
        <f t="shared" si="446"/>
        <v>8.9900000000000008E-2</v>
      </c>
      <c r="HF151" s="147">
        <f t="shared" si="446"/>
        <v>5.7500000000000002E-2</v>
      </c>
      <c r="HG151" s="114">
        <f t="shared" si="446"/>
        <v>5.79E-2</v>
      </c>
      <c r="HH151" s="172">
        <f t="shared" si="446"/>
        <v>0.1273</v>
      </c>
      <c r="HI151" s="147">
        <f t="shared" si="446"/>
        <v>0.14380000000000001</v>
      </c>
      <c r="HJ151" s="109">
        <f t="shared" si="446"/>
        <v>0.13919999999999999</v>
      </c>
      <c r="HK151" s="169">
        <f t="shared" si="446"/>
        <v>0.13419999999999999</v>
      </c>
      <c r="HL151" s="147">
        <f t="shared" si="446"/>
        <v>0.14560000000000001</v>
      </c>
      <c r="HM151" s="109">
        <f>SUM(HM136, -HM143)</f>
        <v>0.1188</v>
      </c>
      <c r="HN151" s="172">
        <f t="shared" ref="HN151:IF151" si="447">SUM(HN136, -HN143)</f>
        <v>9.69E-2</v>
      </c>
      <c r="HO151" s="147">
        <f t="shared" si="447"/>
        <v>0.113</v>
      </c>
      <c r="HP151" s="112">
        <f t="shared" si="447"/>
        <v>0.11169999999999999</v>
      </c>
      <c r="HQ151" s="173">
        <f t="shared" si="447"/>
        <v>0.1047</v>
      </c>
      <c r="HR151" s="142">
        <f t="shared" si="447"/>
        <v>0.11</v>
      </c>
      <c r="HS151" s="114">
        <f t="shared" si="447"/>
        <v>0.11100000000000002</v>
      </c>
      <c r="HT151" s="173">
        <f t="shared" si="447"/>
        <v>0.1182</v>
      </c>
      <c r="HU151" s="140">
        <f t="shared" si="447"/>
        <v>0.1275</v>
      </c>
      <c r="HV151" s="114">
        <f t="shared" si="447"/>
        <v>0.13450000000000001</v>
      </c>
      <c r="HW151" s="173">
        <f t="shared" si="447"/>
        <v>0.11499999999999999</v>
      </c>
      <c r="HX151" s="140">
        <f t="shared" si="447"/>
        <v>0.1303</v>
      </c>
      <c r="HY151" s="114">
        <f t="shared" si="447"/>
        <v>0.1305</v>
      </c>
      <c r="HZ151" s="170">
        <f t="shared" si="447"/>
        <v>0.16039999999999999</v>
      </c>
      <c r="IA151" s="138">
        <f t="shared" si="447"/>
        <v>0.1454</v>
      </c>
      <c r="IB151" s="110">
        <f t="shared" si="447"/>
        <v>0.14479999999999998</v>
      </c>
      <c r="IC151" s="173">
        <f t="shared" si="447"/>
        <v>0.1348</v>
      </c>
      <c r="ID151" s="217">
        <f t="shared" si="447"/>
        <v>0.15210000000000001</v>
      </c>
      <c r="IE151" s="87">
        <f t="shared" si="447"/>
        <v>0.1807</v>
      </c>
      <c r="IF151" s="170">
        <f t="shared" si="447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48">SUM(IJ136, -IJ143)</f>
        <v>0.16159999999999999</v>
      </c>
      <c r="IK151" s="87">
        <f t="shared" si="448"/>
        <v>0.17680000000000001</v>
      </c>
      <c r="IL151" s="144">
        <f t="shared" si="448"/>
        <v>0.21</v>
      </c>
      <c r="IM151" s="138">
        <f t="shared" si="448"/>
        <v>0.2316</v>
      </c>
      <c r="IN151" s="110">
        <f t="shared" si="448"/>
        <v>0.24030000000000001</v>
      </c>
      <c r="IO151" s="170">
        <f t="shared" si="448"/>
        <v>0.23780000000000001</v>
      </c>
      <c r="IP151" s="138">
        <f t="shared" si="448"/>
        <v>0.23810000000000001</v>
      </c>
      <c r="IQ151" s="110">
        <f t="shared" si="448"/>
        <v>0.22220000000000001</v>
      </c>
      <c r="IR151" s="170">
        <f t="shared" si="448"/>
        <v>0.2455</v>
      </c>
      <c r="IS151" s="219">
        <f t="shared" si="448"/>
        <v>0.23880000000000001</v>
      </c>
      <c r="IT151" s="87">
        <f t="shared" si="448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49">SUM(IX136, -IX143)</f>
        <v>0.23299999999999998</v>
      </c>
      <c r="IY151" s="160">
        <f t="shared" si="449"/>
        <v>0.23699999999999999</v>
      </c>
      <c r="IZ151" s="201">
        <f t="shared" si="449"/>
        <v>0.26469999999999999</v>
      </c>
      <c r="JA151" s="181">
        <f t="shared" si="449"/>
        <v>0.249</v>
      </c>
      <c r="JB151" s="140">
        <f t="shared" si="449"/>
        <v>0.24829999999999999</v>
      </c>
      <c r="JC151" s="114">
        <f t="shared" si="449"/>
        <v>0.25259999999999999</v>
      </c>
      <c r="JD151" s="173">
        <f t="shared" si="449"/>
        <v>0.27129999999999999</v>
      </c>
      <c r="JE151" s="140">
        <f t="shared" si="449"/>
        <v>0.26739999999999997</v>
      </c>
      <c r="JF151" s="114">
        <f t="shared" si="449"/>
        <v>0.2762</v>
      </c>
      <c r="JG151" s="173">
        <f>SUM(JG136, -JG143)</f>
        <v>0.22939999999999999</v>
      </c>
      <c r="JH151" s="142">
        <f t="shared" ref="JH151:JP151" si="450">SUM(JH136, -JH143)</f>
        <v>0.2215</v>
      </c>
      <c r="JI151" s="112">
        <f t="shared" si="450"/>
        <v>0.2329</v>
      </c>
      <c r="JJ151" s="172">
        <f t="shared" si="450"/>
        <v>0.21510000000000001</v>
      </c>
      <c r="JK151" s="142">
        <f t="shared" si="450"/>
        <v>0.21499999999999997</v>
      </c>
      <c r="JL151" s="112">
        <f t="shared" si="450"/>
        <v>0.2198</v>
      </c>
      <c r="JM151" s="181">
        <f t="shared" si="450"/>
        <v>0.2258</v>
      </c>
      <c r="JN151" s="201">
        <f t="shared" si="450"/>
        <v>0.21740000000000001</v>
      </c>
      <c r="JO151" s="201">
        <f t="shared" si="450"/>
        <v>0.24459999999999998</v>
      </c>
      <c r="JP151" s="201">
        <f t="shared" si="450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51">SUM(JU136, -JU143)</f>
        <v>0.2492</v>
      </c>
      <c r="JV151" s="112">
        <f t="shared" si="451"/>
        <v>0.23910000000000001</v>
      </c>
      <c r="JW151" s="172">
        <f t="shared" si="451"/>
        <v>0.26619999999999999</v>
      </c>
      <c r="JX151" s="142">
        <f t="shared" si="451"/>
        <v>0.26579999999999998</v>
      </c>
      <c r="JY151" s="112">
        <f t="shared" si="451"/>
        <v>0.25800000000000001</v>
      </c>
      <c r="JZ151" s="172">
        <f t="shared" si="451"/>
        <v>0.26350000000000001</v>
      </c>
      <c r="KA151" s="142">
        <f t="shared" si="451"/>
        <v>0.2616</v>
      </c>
      <c r="KB151" s="112">
        <f t="shared" si="451"/>
        <v>0.24869999999999998</v>
      </c>
      <c r="KC151" s="172">
        <f t="shared" si="451"/>
        <v>0.31820000000000004</v>
      </c>
      <c r="KD151" s="142">
        <f t="shared" si="451"/>
        <v>0.31489999999999996</v>
      </c>
      <c r="KE151" s="112">
        <f t="shared" si="451"/>
        <v>0.31320000000000003</v>
      </c>
      <c r="KF151" s="172">
        <f t="shared" si="451"/>
        <v>0.32169999999999999</v>
      </c>
      <c r="KG151" s="142">
        <f t="shared" si="451"/>
        <v>0.33140000000000003</v>
      </c>
      <c r="KH151" s="112">
        <f t="shared" si="451"/>
        <v>0.31969999999999998</v>
      </c>
      <c r="KI151" s="172">
        <f t="shared" si="451"/>
        <v>0.31809999999999999</v>
      </c>
      <c r="KJ151" s="142">
        <f t="shared" si="451"/>
        <v>0.3231</v>
      </c>
      <c r="KK151" s="114">
        <f t="shared" si="451"/>
        <v>0.30790000000000001</v>
      </c>
      <c r="KL151" s="173">
        <f t="shared" si="451"/>
        <v>0.31289999999999996</v>
      </c>
      <c r="KM151" s="140">
        <f t="shared" si="451"/>
        <v>0.31889999999999996</v>
      </c>
      <c r="KN151" s="201">
        <f t="shared" si="451"/>
        <v>0.31490000000000001</v>
      </c>
      <c r="KO151" s="173">
        <f t="shared" si="451"/>
        <v>0.31480000000000002</v>
      </c>
      <c r="KP151" s="140">
        <f t="shared" si="451"/>
        <v>0.31969999999999998</v>
      </c>
      <c r="KQ151" s="114">
        <f t="shared" si="451"/>
        <v>0.32219999999999999</v>
      </c>
      <c r="KR151" s="173">
        <f t="shared" si="451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52">SUM(KU136, -KU143)</f>
        <v>0.36030000000000001</v>
      </c>
      <c r="KV151" s="140">
        <f t="shared" si="452"/>
        <v>0.34489999999999998</v>
      </c>
      <c r="KW151" s="114">
        <f t="shared" si="452"/>
        <v>0.34379999999999999</v>
      </c>
      <c r="KX151" s="173">
        <f t="shared" si="452"/>
        <v>0.32969999999999999</v>
      </c>
      <c r="KY151" s="140">
        <f t="shared" si="452"/>
        <v>0.34139999999999998</v>
      </c>
      <c r="KZ151" s="201">
        <f t="shared" si="452"/>
        <v>0.37540000000000001</v>
      </c>
      <c r="LA151" s="181">
        <f t="shared" si="452"/>
        <v>0.3488</v>
      </c>
      <c r="LB151" s="160">
        <f t="shared" si="452"/>
        <v>0.36660000000000004</v>
      </c>
      <c r="LC151" s="201">
        <f t="shared" si="452"/>
        <v>0.33279999999999998</v>
      </c>
      <c r="LD151" s="181">
        <f t="shared" si="452"/>
        <v>0.36270000000000002</v>
      </c>
      <c r="LE151" s="160">
        <f t="shared" si="452"/>
        <v>0.37319999999999998</v>
      </c>
      <c r="LF151" s="201">
        <f t="shared" si="452"/>
        <v>0.3906</v>
      </c>
      <c r="LG151" s="181">
        <f t="shared" ref="LG151:LI151" si="453">SUM(LG136, -LG143)</f>
        <v>0.37090000000000001</v>
      </c>
      <c r="LH151" s="140">
        <f t="shared" si="453"/>
        <v>0.34060000000000001</v>
      </c>
      <c r="LI151" s="201">
        <f t="shared" si="453"/>
        <v>0.36099999999999999</v>
      </c>
      <c r="LJ151" s="173">
        <f t="shared" ref="LJ151:LU151" si="454">SUM(LJ136, -LJ143)</f>
        <v>0.35810000000000003</v>
      </c>
      <c r="LK151" s="140">
        <f t="shared" si="454"/>
        <v>0.37909999999999999</v>
      </c>
      <c r="LL151" s="114">
        <f t="shared" si="454"/>
        <v>0.38170000000000004</v>
      </c>
      <c r="LM151" s="173">
        <f t="shared" si="454"/>
        <v>0.3896</v>
      </c>
      <c r="LN151" s="140">
        <f t="shared" si="454"/>
        <v>0.39800000000000002</v>
      </c>
      <c r="LO151" s="114">
        <f t="shared" si="454"/>
        <v>0.40059999999999996</v>
      </c>
      <c r="LP151" s="173">
        <f t="shared" si="454"/>
        <v>0.39929999999999999</v>
      </c>
      <c r="LQ151" s="140">
        <f t="shared" si="454"/>
        <v>0.40050000000000002</v>
      </c>
      <c r="LR151" s="201">
        <f t="shared" si="454"/>
        <v>0.39690000000000003</v>
      </c>
      <c r="LS151" s="181">
        <f t="shared" si="454"/>
        <v>0.40229999999999999</v>
      </c>
      <c r="LT151" s="140">
        <f t="shared" si="454"/>
        <v>0.39690000000000003</v>
      </c>
      <c r="LU151" s="114">
        <f t="shared" si="454"/>
        <v>0.37570000000000003</v>
      </c>
      <c r="LV151" s="181">
        <f t="shared" ref="LV151:MK151" si="455">SUM(LV136, -LV143)</f>
        <v>0.3851</v>
      </c>
      <c r="LW151" s="140">
        <f t="shared" si="455"/>
        <v>0.3715</v>
      </c>
      <c r="LX151" s="201">
        <f t="shared" si="455"/>
        <v>0.377</v>
      </c>
      <c r="LY151" s="181">
        <f t="shared" ref="LY151" si="456">SUM(LY136, -LY143)</f>
        <v>0.37629999999999997</v>
      </c>
      <c r="LZ151" s="160">
        <f t="shared" ref="LZ151" si="457">SUM(LZ136, -LZ143)</f>
        <v>0.35980000000000001</v>
      </c>
      <c r="MA151" s="201">
        <f t="shared" ref="MA151" si="458">SUM(MA136, -MA143)</f>
        <v>0.374</v>
      </c>
      <c r="MB151" s="181">
        <f t="shared" ref="MB151:MC151" si="459">SUM(MB136, -MB143)</f>
        <v>0.3871</v>
      </c>
      <c r="MC151" s="201">
        <f t="shared" ref="MC151:MD151" si="460">SUM(MC136, -MC143)</f>
        <v>0.40090000000000003</v>
      </c>
      <c r="MD151" s="201">
        <f t="shared" ref="MD151:ME151" si="461">SUM(MD136, -MD143)</f>
        <v>0.4148</v>
      </c>
      <c r="ME151" s="201">
        <f t="shared" ref="ME151:MF151" si="462">SUM(ME136, -ME143)</f>
        <v>0.40579999999999999</v>
      </c>
      <c r="MF151" s="201">
        <f t="shared" si="462"/>
        <v>0.3755</v>
      </c>
      <c r="MG151" s="6">
        <f t="shared" si="455"/>
        <v>0</v>
      </c>
      <c r="MH151" s="6">
        <f t="shared" si="455"/>
        <v>0</v>
      </c>
      <c r="MI151" s="6">
        <f t="shared" si="455"/>
        <v>0</v>
      </c>
      <c r="MJ151" s="6">
        <f t="shared" si="455"/>
        <v>0</v>
      </c>
      <c r="MK151" s="6">
        <f t="shared" si="455"/>
        <v>0</v>
      </c>
      <c r="MM151" s="6">
        <f t="shared" ref="MM151:OX151" si="463">SUM(MM136, -MM143)</f>
        <v>0</v>
      </c>
      <c r="MN151" s="6">
        <f t="shared" si="463"/>
        <v>0</v>
      </c>
      <c r="MO151" s="6">
        <f t="shared" si="463"/>
        <v>0</v>
      </c>
      <c r="MP151" s="6">
        <f t="shared" si="463"/>
        <v>0</v>
      </c>
      <c r="MQ151" s="6">
        <f t="shared" si="463"/>
        <v>0</v>
      </c>
      <c r="MR151" s="6">
        <f t="shared" si="463"/>
        <v>0</v>
      </c>
      <c r="MS151" s="6">
        <f t="shared" si="463"/>
        <v>0</v>
      </c>
      <c r="MT151" s="6">
        <f t="shared" si="463"/>
        <v>0</v>
      </c>
      <c r="MU151" s="6">
        <f t="shared" si="463"/>
        <v>0</v>
      </c>
      <c r="MV151" s="6">
        <f t="shared" si="463"/>
        <v>0</v>
      </c>
      <c r="MW151" s="6">
        <f t="shared" si="463"/>
        <v>0</v>
      </c>
      <c r="MX151" s="6">
        <f t="shared" si="463"/>
        <v>0</v>
      </c>
      <c r="MY151" s="6">
        <f t="shared" si="463"/>
        <v>0</v>
      </c>
      <c r="MZ151" s="6">
        <f t="shared" si="463"/>
        <v>0</v>
      </c>
      <c r="NA151" s="6">
        <f t="shared" si="463"/>
        <v>0</v>
      </c>
      <c r="NB151" s="6">
        <f t="shared" si="463"/>
        <v>0</v>
      </c>
      <c r="NC151" s="6">
        <f t="shared" si="463"/>
        <v>0</v>
      </c>
      <c r="ND151" s="6">
        <f t="shared" si="463"/>
        <v>0</v>
      </c>
      <c r="NE151" s="6">
        <f t="shared" si="463"/>
        <v>0</v>
      </c>
      <c r="NF151" s="6">
        <f t="shared" si="463"/>
        <v>0</v>
      </c>
      <c r="NG151" s="6">
        <f t="shared" si="463"/>
        <v>0</v>
      </c>
      <c r="NH151" s="6">
        <f t="shared" si="463"/>
        <v>0</v>
      </c>
      <c r="NI151" s="6">
        <f t="shared" si="463"/>
        <v>0</v>
      </c>
      <c r="NJ151" s="6">
        <f t="shared" si="463"/>
        <v>0</v>
      </c>
      <c r="NK151" s="6">
        <f t="shared" si="463"/>
        <v>0</v>
      </c>
      <c r="NL151" s="6">
        <f t="shared" si="463"/>
        <v>0</v>
      </c>
      <c r="NM151" s="6">
        <f t="shared" si="463"/>
        <v>0</v>
      </c>
      <c r="NN151" s="6">
        <f t="shared" si="463"/>
        <v>0</v>
      </c>
      <c r="NO151" s="6">
        <f t="shared" si="463"/>
        <v>0</v>
      </c>
      <c r="NP151" s="6">
        <f t="shared" si="463"/>
        <v>0</v>
      </c>
      <c r="NQ151" s="6">
        <f t="shared" si="463"/>
        <v>0</v>
      </c>
      <c r="NR151" s="6">
        <f t="shared" si="463"/>
        <v>0</v>
      </c>
      <c r="NS151" s="6">
        <f t="shared" si="463"/>
        <v>0</v>
      </c>
      <c r="NT151" s="6">
        <f t="shared" si="463"/>
        <v>0</v>
      </c>
      <c r="NU151" s="6">
        <f t="shared" si="463"/>
        <v>0</v>
      </c>
      <c r="NV151" s="6">
        <f t="shared" si="463"/>
        <v>0</v>
      </c>
      <c r="NW151" s="6">
        <f t="shared" si="463"/>
        <v>0</v>
      </c>
      <c r="NX151" s="6">
        <f t="shared" si="463"/>
        <v>0</v>
      </c>
      <c r="NY151" s="6">
        <f t="shared" si="463"/>
        <v>0</v>
      </c>
      <c r="NZ151" s="6">
        <f t="shared" si="463"/>
        <v>0</v>
      </c>
      <c r="OA151" s="6">
        <f t="shared" si="463"/>
        <v>0</v>
      </c>
      <c r="OB151" s="6">
        <f t="shared" si="463"/>
        <v>0</v>
      </c>
      <c r="OC151" s="6">
        <f t="shared" si="463"/>
        <v>0</v>
      </c>
      <c r="OD151" s="6">
        <f t="shared" si="463"/>
        <v>0</v>
      </c>
      <c r="OE151" s="6">
        <f t="shared" si="463"/>
        <v>0</v>
      </c>
      <c r="OF151" s="6">
        <f t="shared" si="463"/>
        <v>0</v>
      </c>
      <c r="OG151" s="6">
        <f t="shared" si="463"/>
        <v>0</v>
      </c>
      <c r="OH151" s="6">
        <f t="shared" si="463"/>
        <v>0</v>
      </c>
      <c r="OI151" s="6">
        <f t="shared" si="463"/>
        <v>0</v>
      </c>
      <c r="OJ151" s="6">
        <f t="shared" si="463"/>
        <v>0</v>
      </c>
      <c r="OK151" s="6">
        <f t="shared" si="463"/>
        <v>0</v>
      </c>
      <c r="OL151" s="6">
        <f t="shared" si="463"/>
        <v>0</v>
      </c>
      <c r="OM151" s="6">
        <f t="shared" si="463"/>
        <v>0</v>
      </c>
      <c r="ON151" s="6">
        <f t="shared" si="463"/>
        <v>0</v>
      </c>
      <c r="OO151" s="6">
        <f t="shared" si="463"/>
        <v>0</v>
      </c>
      <c r="OP151" s="6">
        <f t="shared" si="463"/>
        <v>0</v>
      </c>
      <c r="OQ151" s="6">
        <f t="shared" si="463"/>
        <v>0</v>
      </c>
      <c r="OR151" s="6">
        <f t="shared" si="463"/>
        <v>0</v>
      </c>
      <c r="OS151" s="6">
        <f t="shared" si="463"/>
        <v>0</v>
      </c>
      <c r="OT151" s="6">
        <f t="shared" si="463"/>
        <v>0</v>
      </c>
      <c r="OU151" s="6">
        <f t="shared" si="463"/>
        <v>0</v>
      </c>
      <c r="OV151" s="6">
        <f t="shared" si="463"/>
        <v>0</v>
      </c>
      <c r="OW151" s="6">
        <f t="shared" si="463"/>
        <v>0</v>
      </c>
      <c r="OX151" s="6">
        <f t="shared" si="463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64">SUM(PE136, -PE143)</f>
        <v>0</v>
      </c>
      <c r="PF151" s="6">
        <f t="shared" si="464"/>
        <v>0</v>
      </c>
      <c r="PG151" s="6">
        <f t="shared" si="464"/>
        <v>0</v>
      </c>
      <c r="PH151" s="6">
        <f t="shared" si="464"/>
        <v>0</v>
      </c>
      <c r="PI151" s="6">
        <f t="shared" si="464"/>
        <v>0</v>
      </c>
      <c r="PJ151" s="6">
        <f t="shared" si="464"/>
        <v>0</v>
      </c>
      <c r="PK151" s="6">
        <f t="shared" si="464"/>
        <v>0</v>
      </c>
      <c r="PL151" s="6">
        <f t="shared" si="464"/>
        <v>0</v>
      </c>
      <c r="PM151" s="6">
        <f t="shared" si="464"/>
        <v>0</v>
      </c>
      <c r="PN151" s="6">
        <f t="shared" si="464"/>
        <v>0</v>
      </c>
      <c r="PO151" s="6">
        <f t="shared" si="464"/>
        <v>0</v>
      </c>
      <c r="PP151" s="6">
        <f t="shared" si="464"/>
        <v>0</v>
      </c>
      <c r="PQ151" s="6">
        <f t="shared" si="464"/>
        <v>0</v>
      </c>
      <c r="PR151" s="6">
        <f t="shared" si="464"/>
        <v>0</v>
      </c>
      <c r="PS151" s="6">
        <f t="shared" si="464"/>
        <v>0</v>
      </c>
      <c r="PT151" s="6">
        <f t="shared" si="464"/>
        <v>0</v>
      </c>
      <c r="PU151" s="6">
        <f t="shared" si="464"/>
        <v>0</v>
      </c>
      <c r="PV151" s="6">
        <f t="shared" si="464"/>
        <v>0</v>
      </c>
      <c r="PW151" s="6">
        <f t="shared" si="464"/>
        <v>0</v>
      </c>
      <c r="PX151" s="6">
        <f t="shared" si="464"/>
        <v>0</v>
      </c>
      <c r="PY151" s="6">
        <f t="shared" si="464"/>
        <v>0</v>
      </c>
      <c r="PZ151" s="6">
        <f t="shared" si="464"/>
        <v>0</v>
      </c>
      <c r="QA151" s="6">
        <f t="shared" si="464"/>
        <v>0</v>
      </c>
      <c r="QB151" s="6">
        <f t="shared" si="464"/>
        <v>0</v>
      </c>
      <c r="QC151" s="6">
        <f t="shared" si="464"/>
        <v>0</v>
      </c>
      <c r="QD151" s="6">
        <f t="shared" si="464"/>
        <v>0</v>
      </c>
      <c r="QE151" s="6">
        <f t="shared" si="464"/>
        <v>0</v>
      </c>
      <c r="QF151" s="6">
        <f t="shared" si="464"/>
        <v>0</v>
      </c>
      <c r="QG151" s="6">
        <f t="shared" si="464"/>
        <v>0</v>
      </c>
      <c r="QH151" s="6">
        <f t="shared" si="464"/>
        <v>0</v>
      </c>
      <c r="QI151" s="6">
        <f t="shared" si="464"/>
        <v>0</v>
      </c>
      <c r="QJ151" s="6">
        <f t="shared" si="464"/>
        <v>0</v>
      </c>
      <c r="QK151" s="6">
        <f t="shared" si="464"/>
        <v>0</v>
      </c>
      <c r="QL151" s="6">
        <f t="shared" si="464"/>
        <v>0</v>
      </c>
      <c r="QM151" s="6">
        <f t="shared" si="464"/>
        <v>0</v>
      </c>
      <c r="QN151" s="6">
        <f t="shared" si="464"/>
        <v>0</v>
      </c>
      <c r="QO151" s="6">
        <f t="shared" si="464"/>
        <v>0</v>
      </c>
      <c r="QP151" s="6">
        <f t="shared" si="464"/>
        <v>0</v>
      </c>
      <c r="QQ151" s="6">
        <f t="shared" si="464"/>
        <v>0</v>
      </c>
      <c r="QR151" s="6">
        <f t="shared" si="464"/>
        <v>0</v>
      </c>
      <c r="QS151" s="6">
        <f t="shared" si="464"/>
        <v>0</v>
      </c>
      <c r="QT151" s="6">
        <f t="shared" si="464"/>
        <v>0</v>
      </c>
      <c r="QU151" s="6">
        <f t="shared" si="464"/>
        <v>0</v>
      </c>
      <c r="QV151" s="6">
        <f t="shared" si="464"/>
        <v>0</v>
      </c>
      <c r="QW151" s="6">
        <f t="shared" si="464"/>
        <v>0</v>
      </c>
      <c r="QX151" s="6">
        <f t="shared" si="464"/>
        <v>0</v>
      </c>
      <c r="QY151" s="6">
        <f t="shared" si="464"/>
        <v>0</v>
      </c>
      <c r="QZ151" s="6">
        <f t="shared" si="464"/>
        <v>0</v>
      </c>
      <c r="RA151" s="6">
        <f t="shared" si="464"/>
        <v>0</v>
      </c>
      <c r="RB151" s="6">
        <f t="shared" si="464"/>
        <v>0</v>
      </c>
      <c r="RC151" s="6">
        <f t="shared" si="464"/>
        <v>0</v>
      </c>
      <c r="RD151" s="6">
        <f t="shared" si="464"/>
        <v>0</v>
      </c>
      <c r="RE151" s="6">
        <f t="shared" si="464"/>
        <v>0</v>
      </c>
      <c r="RF151" s="6">
        <f t="shared" si="464"/>
        <v>0</v>
      </c>
      <c r="RG151" s="6">
        <f t="shared" si="464"/>
        <v>0</v>
      </c>
      <c r="RH151" s="6">
        <f t="shared" si="464"/>
        <v>0</v>
      </c>
      <c r="RI151" s="6">
        <f t="shared" si="464"/>
        <v>0</v>
      </c>
      <c r="RJ151" s="6">
        <f t="shared" si="464"/>
        <v>0</v>
      </c>
      <c r="RK151" s="6">
        <f t="shared" si="464"/>
        <v>0</v>
      </c>
      <c r="RL151" s="6">
        <f t="shared" si="464"/>
        <v>0</v>
      </c>
      <c r="RM151" s="6">
        <f t="shared" si="464"/>
        <v>0</v>
      </c>
      <c r="RN151" s="6">
        <f t="shared" si="464"/>
        <v>0</v>
      </c>
      <c r="RO151" s="6">
        <f t="shared" si="464"/>
        <v>0</v>
      </c>
      <c r="RP151" s="6">
        <f t="shared" si="464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16" t="s">
        <v>48</v>
      </c>
      <c r="MD152" s="116" t="s">
        <v>48</v>
      </c>
      <c r="ME152" s="116" t="s">
        <v>48</v>
      </c>
      <c r="MF152" s="116" t="s">
        <v>48</v>
      </c>
      <c r="MG152" s="58"/>
      <c r="MH152" s="58"/>
      <c r="MI152" s="58"/>
      <c r="MJ152" s="58"/>
      <c r="MK152" s="58"/>
      <c r="MM152" s="58"/>
      <c r="MN152" s="58"/>
      <c r="MO152" s="58"/>
      <c r="MP152" s="58"/>
      <c r="MQ152" s="58"/>
      <c r="MR152" s="58"/>
      <c r="MS152" s="58"/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65">SUM(BS137, -BS143)</f>
        <v>3.0700000000000002E-2</v>
      </c>
      <c r="BT153" s="114">
        <f t="shared" si="465"/>
        <v>0.04</v>
      </c>
      <c r="BU153" s="266">
        <f t="shared" si="465"/>
        <v>5.1200000000000002E-2</v>
      </c>
      <c r="BV153" s="138">
        <f t="shared" si="465"/>
        <v>7.3599999999999999E-2</v>
      </c>
      <c r="BW153" s="110">
        <f t="shared" si="465"/>
        <v>7.8399999999999997E-2</v>
      </c>
      <c r="BX153" s="170">
        <f t="shared" si="465"/>
        <v>7.8899999999999998E-2</v>
      </c>
      <c r="BY153" s="219">
        <f t="shared" si="465"/>
        <v>7.8299999999999995E-2</v>
      </c>
      <c r="BZ153" s="87">
        <f t="shared" si="465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66">SUM(CD136, -CD142)</f>
        <v>0.16889999999999999</v>
      </c>
      <c r="CE153" s="140">
        <f t="shared" si="466"/>
        <v>0.192</v>
      </c>
      <c r="CF153" s="114">
        <f t="shared" si="466"/>
        <v>0.17859999999999998</v>
      </c>
      <c r="CG153" s="173">
        <f t="shared" si="466"/>
        <v>0.18529999999999999</v>
      </c>
      <c r="CH153" s="140">
        <f t="shared" si="466"/>
        <v>0.18770000000000001</v>
      </c>
      <c r="CI153" s="114">
        <f t="shared" si="466"/>
        <v>0.20629999999999998</v>
      </c>
      <c r="CJ153" s="173">
        <f t="shared" si="466"/>
        <v>0.2006</v>
      </c>
      <c r="CK153" s="140">
        <f t="shared" si="466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67">SUM(CN136, -CN142)</f>
        <v>0.20479999999999998</v>
      </c>
      <c r="CO153" s="114">
        <f t="shared" si="467"/>
        <v>0.1968</v>
      </c>
      <c r="CP153" s="173">
        <f t="shared" si="467"/>
        <v>0.1893</v>
      </c>
      <c r="CQ153" s="138">
        <f t="shared" si="467"/>
        <v>0.1474</v>
      </c>
      <c r="CR153" s="110">
        <f t="shared" si="467"/>
        <v>0.15039999999999998</v>
      </c>
      <c r="CS153" s="170">
        <f t="shared" si="467"/>
        <v>0.1711</v>
      </c>
      <c r="CT153" s="140">
        <f t="shared" si="467"/>
        <v>0.15210000000000001</v>
      </c>
      <c r="CU153" s="110">
        <f t="shared" si="467"/>
        <v>0.1754</v>
      </c>
      <c r="CV153" s="173">
        <f t="shared" si="467"/>
        <v>0.16689999999999999</v>
      </c>
      <c r="CW153" s="140">
        <f t="shared" si="467"/>
        <v>0.1678</v>
      </c>
      <c r="CX153" s="114">
        <f>SUM(CX136, -CX142)</f>
        <v>0.1532</v>
      </c>
      <c r="CY153" s="170">
        <f t="shared" ref="CY153:DD153" si="468">SUM(CY136, -CY142)</f>
        <v>0.13570000000000002</v>
      </c>
      <c r="CZ153" s="140">
        <f t="shared" si="468"/>
        <v>0.12609999999999999</v>
      </c>
      <c r="DA153" s="114">
        <f t="shared" si="468"/>
        <v>0.1173</v>
      </c>
      <c r="DB153" s="170">
        <f t="shared" si="468"/>
        <v>0.14629999999999999</v>
      </c>
      <c r="DC153" s="138">
        <f t="shared" si="468"/>
        <v>0.15229999999999999</v>
      </c>
      <c r="DD153" s="110">
        <f t="shared" si="468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69">SUM(DR136, -DR142)</f>
        <v>0.16519999999999999</v>
      </c>
      <c r="DS153" s="110">
        <f t="shared" si="469"/>
        <v>0.20350000000000001</v>
      </c>
      <c r="DT153" s="170">
        <f t="shared" si="469"/>
        <v>0.1923</v>
      </c>
      <c r="DU153" s="138">
        <f t="shared" si="469"/>
        <v>0.2001</v>
      </c>
      <c r="DV153" s="110">
        <f t="shared" si="469"/>
        <v>0.2747</v>
      </c>
      <c r="DW153" s="170">
        <f t="shared" si="469"/>
        <v>0.27759999999999996</v>
      </c>
      <c r="DX153" s="110">
        <f t="shared" si="469"/>
        <v>0.26690000000000003</v>
      </c>
      <c r="DY153" s="110">
        <f t="shared" si="469"/>
        <v>0.26800000000000002</v>
      </c>
      <c r="DZ153" s="110">
        <f t="shared" si="469"/>
        <v>0.29530000000000001</v>
      </c>
      <c r="EA153" s="6">
        <f t="shared" si="469"/>
        <v>0</v>
      </c>
      <c r="EB153" s="6">
        <f t="shared" si="469"/>
        <v>0</v>
      </c>
      <c r="EC153" s="6">
        <f t="shared" si="469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70">SUM(EK137, -EK143)</f>
        <v>4.36E-2</v>
      </c>
      <c r="EL153" s="110">
        <f t="shared" si="470"/>
        <v>5.7700000000000001E-2</v>
      </c>
      <c r="EM153" s="173">
        <f t="shared" si="470"/>
        <v>7.2899999999999993E-2</v>
      </c>
      <c r="EN153" s="140">
        <f t="shared" si="470"/>
        <v>7.4400000000000008E-2</v>
      </c>
      <c r="EO153" s="110">
        <f t="shared" si="470"/>
        <v>8.5499999999999993E-2</v>
      </c>
      <c r="EP153" s="173">
        <f t="shared" si="470"/>
        <v>8.4000000000000005E-2</v>
      </c>
      <c r="EQ153" s="138">
        <f t="shared" si="470"/>
        <v>9.01E-2</v>
      </c>
      <c r="ER153" s="110">
        <f t="shared" si="470"/>
        <v>9.9900000000000003E-2</v>
      </c>
      <c r="ES153" s="170">
        <f t="shared" si="470"/>
        <v>0.112</v>
      </c>
      <c r="ET153" s="138">
        <f t="shared" si="470"/>
        <v>9.5000000000000001E-2</v>
      </c>
      <c r="EU153" s="110">
        <f t="shared" si="470"/>
        <v>0.1108</v>
      </c>
      <c r="EV153" s="173">
        <f t="shared" si="470"/>
        <v>0.13300000000000001</v>
      </c>
      <c r="EW153" s="138">
        <f t="shared" si="470"/>
        <v>0.14560000000000001</v>
      </c>
      <c r="EX153" s="110">
        <f t="shared" si="470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71">SUM(FP137, -FP143)</f>
        <v>0.1177</v>
      </c>
      <c r="FQ153" s="172">
        <f t="shared" si="471"/>
        <v>0.1452</v>
      </c>
      <c r="FR153" s="140">
        <f t="shared" si="471"/>
        <v>0.1351</v>
      </c>
      <c r="FS153" s="114">
        <f t="shared" si="471"/>
        <v>0.13109999999999999</v>
      </c>
      <c r="FT153" s="173">
        <f t="shared" si="471"/>
        <v>0.13150000000000001</v>
      </c>
      <c r="FU153" s="142">
        <f t="shared" si="471"/>
        <v>0.1341</v>
      </c>
      <c r="FV153" s="112">
        <f t="shared" si="471"/>
        <v>0.123</v>
      </c>
      <c r="FW153" s="172">
        <f t="shared" si="471"/>
        <v>0.12479999999999999</v>
      </c>
      <c r="FX153" s="140">
        <f t="shared" si="471"/>
        <v>0.12470000000000001</v>
      </c>
      <c r="FY153" s="114">
        <f t="shared" si="471"/>
        <v>0.13250000000000001</v>
      </c>
      <c r="FZ153" s="173">
        <f t="shared" si="471"/>
        <v>0.15620000000000001</v>
      </c>
      <c r="GA153" s="140">
        <f t="shared" si="471"/>
        <v>0.16120000000000001</v>
      </c>
      <c r="GB153" s="112">
        <f>SUM(GB136, -GB142)</f>
        <v>0.19259999999999999</v>
      </c>
      <c r="GC153" s="173">
        <f t="shared" ref="GC153:GO153" si="472">SUM(GC137, -GC143)</f>
        <v>0.18639999999999998</v>
      </c>
      <c r="GD153" s="140">
        <f t="shared" si="472"/>
        <v>0.18190000000000001</v>
      </c>
      <c r="GE153" s="114">
        <f t="shared" si="472"/>
        <v>0.20810000000000001</v>
      </c>
      <c r="GF153" s="173">
        <f t="shared" si="472"/>
        <v>0.25869999999999999</v>
      </c>
      <c r="GG153" s="217">
        <f t="shared" si="472"/>
        <v>0.255</v>
      </c>
      <c r="GH153" s="15">
        <f t="shared" si="472"/>
        <v>0.24359999999999998</v>
      </c>
      <c r="GI153" s="145">
        <f t="shared" si="472"/>
        <v>0.23549999999999999</v>
      </c>
      <c r="GJ153" s="140">
        <f t="shared" si="472"/>
        <v>0.2167</v>
      </c>
      <c r="GK153" s="114">
        <f t="shared" si="472"/>
        <v>0.1986</v>
      </c>
      <c r="GL153" s="173">
        <f t="shared" si="472"/>
        <v>0.2031</v>
      </c>
      <c r="GM153" s="140">
        <f t="shared" si="472"/>
        <v>0.18079999999999999</v>
      </c>
      <c r="GN153" s="114">
        <f t="shared" si="472"/>
        <v>0.19750000000000001</v>
      </c>
      <c r="GO153" s="173">
        <f t="shared" si="472"/>
        <v>0.18080000000000002</v>
      </c>
      <c r="GP153" s="138">
        <f t="shared" ref="GP153:GU153" si="473">SUM(GP137, -GP143)</f>
        <v>0.2034</v>
      </c>
      <c r="GQ153" s="110">
        <f t="shared" si="473"/>
        <v>0.18779999999999999</v>
      </c>
      <c r="GR153" s="173">
        <f t="shared" si="473"/>
        <v>0.19190000000000002</v>
      </c>
      <c r="GS153" s="114">
        <f t="shared" si="473"/>
        <v>0.1966</v>
      </c>
      <c r="GT153" s="114">
        <f t="shared" si="473"/>
        <v>0.18130000000000002</v>
      </c>
      <c r="GU153" s="110">
        <f t="shared" si="473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474">SUM(HD136, -HD142)</f>
        <v>5.0699999999999995E-2</v>
      </c>
      <c r="HE153" s="173">
        <f t="shared" si="474"/>
        <v>8.3900000000000002E-2</v>
      </c>
      <c r="HF153" s="140">
        <f t="shared" si="474"/>
        <v>5.5100000000000003E-2</v>
      </c>
      <c r="HG153" s="114">
        <f t="shared" si="474"/>
        <v>5.5E-2</v>
      </c>
      <c r="HH153" s="169">
        <f t="shared" si="474"/>
        <v>0.10779999999999999</v>
      </c>
      <c r="HI153" s="140">
        <f t="shared" si="474"/>
        <v>0.12290000000000001</v>
      </c>
      <c r="HJ153" s="114">
        <f t="shared" si="474"/>
        <v>0.1062</v>
      </c>
      <c r="HK153" s="172">
        <f t="shared" si="474"/>
        <v>0.1167</v>
      </c>
      <c r="HL153" s="140">
        <f t="shared" si="474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475">SUM(HP137, -HP143)</f>
        <v>0.108</v>
      </c>
      <c r="HQ153" s="172">
        <f t="shared" si="475"/>
        <v>9.8599999999999993E-2</v>
      </c>
      <c r="HR153" s="140">
        <f t="shared" si="475"/>
        <v>9.9500000000000005E-2</v>
      </c>
      <c r="HS153" s="114">
        <f t="shared" si="475"/>
        <v>0.10390000000000001</v>
      </c>
      <c r="HT153" s="173">
        <f t="shared" si="475"/>
        <v>0.11219999999999999</v>
      </c>
      <c r="HU153" s="142">
        <f t="shared" si="475"/>
        <v>0.11399999999999999</v>
      </c>
      <c r="HV153" s="114">
        <f t="shared" si="475"/>
        <v>0.121</v>
      </c>
      <c r="HW153" s="173">
        <f t="shared" si="475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476">SUM(IP136, -IP142)</f>
        <v>0.21460000000000001</v>
      </c>
      <c r="IQ153" s="114">
        <f t="shared" si="476"/>
        <v>0.21910000000000002</v>
      </c>
      <c r="IR153" s="173">
        <f t="shared" si="476"/>
        <v>0.22239999999999999</v>
      </c>
      <c r="IS153" s="217">
        <f t="shared" si="476"/>
        <v>0.21479999999999999</v>
      </c>
      <c r="IT153" s="15">
        <f t="shared" si="476"/>
        <v>0.21679999999999999</v>
      </c>
      <c r="IU153" s="145">
        <f t="shared" si="476"/>
        <v>0.2157</v>
      </c>
      <c r="IV153" s="140">
        <f t="shared" si="476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477">SUM(JI137, -JI143)</f>
        <v>0.20499999999999999</v>
      </c>
      <c r="JJ153" s="181">
        <f t="shared" si="477"/>
        <v>0.19409999999999999</v>
      </c>
      <c r="JK153" s="160">
        <f t="shared" si="477"/>
        <v>0.2077</v>
      </c>
      <c r="JL153" s="201">
        <f t="shared" si="477"/>
        <v>0.20860000000000001</v>
      </c>
      <c r="JM153" s="172">
        <f t="shared" si="477"/>
        <v>0.21479999999999999</v>
      </c>
      <c r="JN153" s="112">
        <f t="shared" si="477"/>
        <v>0.21079999999999999</v>
      </c>
      <c r="JO153" s="114">
        <f t="shared" si="477"/>
        <v>0.22209999999999999</v>
      </c>
      <c r="JP153" s="114">
        <f t="shared" si="477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478">SUM(JX136, -JX142)</f>
        <v>0.24659999999999999</v>
      </c>
      <c r="JY153" s="114">
        <f t="shared" si="478"/>
        <v>0.25109999999999999</v>
      </c>
      <c r="JZ153" s="173">
        <f t="shared" si="478"/>
        <v>0.2417</v>
      </c>
      <c r="KA153" s="140">
        <f t="shared" si="478"/>
        <v>0.24980000000000002</v>
      </c>
      <c r="KB153" s="114">
        <f t="shared" si="478"/>
        <v>0.23849999999999999</v>
      </c>
      <c r="KC153" s="173">
        <f t="shared" si="478"/>
        <v>0.30549999999999999</v>
      </c>
      <c r="KD153" s="140">
        <f t="shared" si="478"/>
        <v>0.27859999999999996</v>
      </c>
      <c r="KE153" s="114">
        <f t="shared" si="478"/>
        <v>0.28010000000000002</v>
      </c>
      <c r="KF153" s="173">
        <f t="shared" si="478"/>
        <v>0.2742</v>
      </c>
      <c r="KG153" s="140">
        <f t="shared" si="478"/>
        <v>0.28659999999999997</v>
      </c>
      <c r="KH153" s="114">
        <f t="shared" ref="KH153:KR153" si="479">SUM(KH137, -KH143)</f>
        <v>0.28189999999999998</v>
      </c>
      <c r="KI153" s="173">
        <f t="shared" si="479"/>
        <v>0.27989999999999998</v>
      </c>
      <c r="KJ153" s="140">
        <f t="shared" si="479"/>
        <v>0.30569999999999997</v>
      </c>
      <c r="KK153" s="112">
        <f t="shared" si="479"/>
        <v>0.2984</v>
      </c>
      <c r="KL153" s="172">
        <f t="shared" si="479"/>
        <v>0.30930000000000002</v>
      </c>
      <c r="KM153" s="142">
        <f t="shared" si="479"/>
        <v>0.31740000000000002</v>
      </c>
      <c r="KN153" s="114">
        <f t="shared" si="479"/>
        <v>0.31240000000000001</v>
      </c>
      <c r="KO153" s="181">
        <f t="shared" si="479"/>
        <v>0.30649999999999999</v>
      </c>
      <c r="KP153" s="160">
        <f t="shared" si="479"/>
        <v>0.30270000000000002</v>
      </c>
      <c r="KQ153" s="201">
        <f t="shared" si="479"/>
        <v>0.29620000000000002</v>
      </c>
      <c r="KR153" s="172">
        <f t="shared" si="479"/>
        <v>0.28339999999999999</v>
      </c>
      <c r="KS153" s="142">
        <f>SUM(KS137, -KS143)</f>
        <v>0.31669999999999998</v>
      </c>
      <c r="KT153" s="201">
        <f t="shared" ref="KT153:LF153" si="480">SUM(KT137, -KT143)</f>
        <v>0.32419999999999999</v>
      </c>
      <c r="KU153" s="173">
        <f t="shared" si="480"/>
        <v>0.3533</v>
      </c>
      <c r="KV153" s="160">
        <f t="shared" si="480"/>
        <v>0.31909999999999999</v>
      </c>
      <c r="KW153" s="201">
        <f t="shared" si="480"/>
        <v>0.3196</v>
      </c>
      <c r="KX153" s="181">
        <f t="shared" si="480"/>
        <v>0.32919999999999999</v>
      </c>
      <c r="KY153" s="160">
        <f t="shared" si="480"/>
        <v>0.33479999999999999</v>
      </c>
      <c r="KZ153" s="114">
        <f t="shared" si="480"/>
        <v>0.34200000000000003</v>
      </c>
      <c r="LA153" s="173">
        <f t="shared" si="480"/>
        <v>0.34509999999999996</v>
      </c>
      <c r="LB153" s="140">
        <f t="shared" si="480"/>
        <v>0.35930000000000001</v>
      </c>
      <c r="LC153" s="114">
        <f t="shared" si="480"/>
        <v>0.33260000000000001</v>
      </c>
      <c r="LD153" s="173">
        <f t="shared" si="480"/>
        <v>0.35750000000000004</v>
      </c>
      <c r="LE153" s="140">
        <f t="shared" si="480"/>
        <v>0.35539999999999999</v>
      </c>
      <c r="LF153" s="114">
        <f t="shared" si="480"/>
        <v>0.35970000000000002</v>
      </c>
      <c r="LG153" s="173">
        <f t="shared" ref="LG153:LU153" si="481">SUM(LG137, -LG143)</f>
        <v>0.36940000000000001</v>
      </c>
      <c r="LH153" s="160">
        <f t="shared" si="481"/>
        <v>0.33729999999999999</v>
      </c>
      <c r="LI153" s="114">
        <f t="shared" si="481"/>
        <v>0.34870000000000001</v>
      </c>
      <c r="LJ153" s="181">
        <f t="shared" si="481"/>
        <v>0.35550000000000004</v>
      </c>
      <c r="LK153" s="140">
        <f t="shared" si="481"/>
        <v>0.37629999999999997</v>
      </c>
      <c r="LL153" s="114">
        <f t="shared" si="481"/>
        <v>0.37919999999999998</v>
      </c>
      <c r="LM153" s="173">
        <f t="shared" si="481"/>
        <v>0.37580000000000002</v>
      </c>
      <c r="LN153" s="140">
        <f t="shared" si="481"/>
        <v>0.38419999999999999</v>
      </c>
      <c r="LO153" s="114">
        <f t="shared" si="481"/>
        <v>0.37719999999999998</v>
      </c>
      <c r="LP153" s="173">
        <f t="shared" si="481"/>
        <v>0.38829999999999998</v>
      </c>
      <c r="LQ153" s="140">
        <f t="shared" si="481"/>
        <v>0.39070000000000005</v>
      </c>
      <c r="LR153" s="114">
        <f t="shared" si="481"/>
        <v>0.39290000000000003</v>
      </c>
      <c r="LS153" s="173">
        <f t="shared" si="481"/>
        <v>0.39339999999999997</v>
      </c>
      <c r="LT153" s="160">
        <f t="shared" si="481"/>
        <v>0.39610000000000001</v>
      </c>
      <c r="LU153" s="201">
        <f t="shared" si="481"/>
        <v>0.37470000000000003</v>
      </c>
      <c r="LV153" s="173">
        <f t="shared" ref="LV153:MB153" si="482">SUM(LV137, -LV143)</f>
        <v>0.37259999999999999</v>
      </c>
      <c r="LW153" s="160">
        <f t="shared" si="482"/>
        <v>0.3639</v>
      </c>
      <c r="LX153" s="114">
        <f t="shared" si="482"/>
        <v>0.37569999999999998</v>
      </c>
      <c r="LY153" s="173">
        <f t="shared" si="482"/>
        <v>0.37529999999999997</v>
      </c>
      <c r="LZ153" s="140">
        <f t="shared" si="482"/>
        <v>0.35580000000000001</v>
      </c>
      <c r="MA153" s="114">
        <f t="shared" si="482"/>
        <v>0.36919999999999997</v>
      </c>
      <c r="MB153" s="173">
        <f t="shared" si="482"/>
        <v>0.35799999999999998</v>
      </c>
      <c r="MC153" s="114">
        <f t="shared" ref="MC153:MD153" si="483">SUM(MC137, -MC143)</f>
        <v>0.36609999999999998</v>
      </c>
      <c r="MD153" s="114">
        <f t="shared" ref="MD153:ME153" si="484">SUM(MD137, -MD143)</f>
        <v>0.3821</v>
      </c>
      <c r="ME153" s="114">
        <f t="shared" ref="ME153:MF153" si="485">SUM(ME137, -ME143)</f>
        <v>0.37490000000000001</v>
      </c>
      <c r="MF153" s="114">
        <f t="shared" si="485"/>
        <v>0.36319999999999997</v>
      </c>
      <c r="MG153" s="6">
        <f>SUM(MG137, -MG143)</f>
        <v>0</v>
      </c>
      <c r="MH153" s="6">
        <f>SUM(MH136, -MH141)</f>
        <v>0</v>
      </c>
      <c r="MI153" s="6">
        <f>SUM(MI136, -MI141,)</f>
        <v>0</v>
      </c>
      <c r="MJ153" s="6">
        <f>SUM(MJ137, -MJ143)</f>
        <v>0</v>
      </c>
      <c r="MK153" s="6">
        <f>SUM(MK136, -MK141)</f>
        <v>0</v>
      </c>
      <c r="MM153" s="6">
        <f>SUM(MM136, -MM142,)</f>
        <v>0</v>
      </c>
      <c r="MN153" s="6">
        <f>SUM(MN137, -MN143)</f>
        <v>0</v>
      </c>
      <c r="MO153" s="6">
        <f>SUM(MO136, -MO142)</f>
        <v>0</v>
      </c>
      <c r="MP153" s="6">
        <f>SUM(MP136, -MP142,)</f>
        <v>0</v>
      </c>
      <c r="MQ153" s="6">
        <f>SUM(MQ137, -MQ143)</f>
        <v>0</v>
      </c>
      <c r="MR153" s="6">
        <f>SUM(MR136, -MR142)</f>
        <v>0</v>
      </c>
      <c r="MS153" s="6">
        <f>SUM(MS136, -MS142,)</f>
        <v>0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13" t="s">
        <v>41</v>
      </c>
      <c r="MD154" s="113" t="s">
        <v>41</v>
      </c>
      <c r="ME154" s="113" t="s">
        <v>41</v>
      </c>
      <c r="MF154" s="113" t="s">
        <v>41</v>
      </c>
      <c r="MG154" s="58"/>
      <c r="MH154" s="58"/>
      <c r="MI154" s="58"/>
      <c r="MJ154" s="58"/>
      <c r="MK154" s="58"/>
      <c r="MM154" s="58"/>
      <c r="MN154" s="58"/>
      <c r="MO154" s="58"/>
      <c r="MP154" s="58"/>
      <c r="MQ154" s="58"/>
      <c r="MR154" s="58"/>
      <c r="MS154" s="58"/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486">SUM(CD137, -CD143)</f>
        <v>0.1298</v>
      </c>
      <c r="CE155" s="140">
        <f t="shared" si="486"/>
        <v>0.1429</v>
      </c>
      <c r="CF155" s="109">
        <f t="shared" si="486"/>
        <v>0.126</v>
      </c>
      <c r="CG155" s="169">
        <f t="shared" si="486"/>
        <v>0.12959999999999999</v>
      </c>
      <c r="CH155" s="138">
        <f t="shared" si="486"/>
        <v>0.1366</v>
      </c>
      <c r="CI155" s="114">
        <f t="shared" si="486"/>
        <v>0.14180000000000001</v>
      </c>
      <c r="CJ155" s="170">
        <f t="shared" si="486"/>
        <v>0.14780000000000001</v>
      </c>
      <c r="CK155" s="138">
        <f t="shared" si="486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487">SUM(CR136, -CR141)</f>
        <v>0.11309999999999999</v>
      </c>
      <c r="CS155" s="173">
        <f t="shared" si="487"/>
        <v>0.1384</v>
      </c>
      <c r="CT155" s="140">
        <f t="shared" si="487"/>
        <v>0.1246</v>
      </c>
      <c r="CU155" s="114">
        <f t="shared" si="487"/>
        <v>0.1623</v>
      </c>
      <c r="CV155" s="170">
        <f t="shared" si="487"/>
        <v>0.13750000000000001</v>
      </c>
      <c r="CW155" s="138">
        <f t="shared" si="487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488">SUM(DT136, -DT141)</f>
        <v>0.1739</v>
      </c>
      <c r="DU155" s="140">
        <f t="shared" si="488"/>
        <v>0.17580000000000001</v>
      </c>
      <c r="DV155" s="112">
        <f t="shared" si="488"/>
        <v>0.21129999999999999</v>
      </c>
      <c r="DW155" s="173">
        <f t="shared" si="488"/>
        <v>0.22099999999999997</v>
      </c>
      <c r="DX155" s="112">
        <f t="shared" si="488"/>
        <v>0.20910000000000001</v>
      </c>
      <c r="DY155" s="112">
        <f t="shared" si="488"/>
        <v>0.21890000000000001</v>
      </c>
      <c r="DZ155" s="112">
        <f t="shared" si="488"/>
        <v>0.2334</v>
      </c>
      <c r="EA155" s="6">
        <f t="shared" si="488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489">SUM(EK138, -EK143)</f>
        <v>3.4200000000000001E-2</v>
      </c>
      <c r="EL155" s="114">
        <f t="shared" si="489"/>
        <v>5.4199999999999998E-2</v>
      </c>
      <c r="EM155" s="173">
        <f t="shared" si="489"/>
        <v>6.9499999999999992E-2</v>
      </c>
      <c r="EN155" s="142">
        <f t="shared" si="489"/>
        <v>7.0900000000000005E-2</v>
      </c>
      <c r="EO155" s="114">
        <f t="shared" si="489"/>
        <v>8.3599999999999994E-2</v>
      </c>
      <c r="EP155" s="173">
        <f t="shared" si="489"/>
        <v>8.2400000000000001E-2</v>
      </c>
      <c r="EQ155" s="140">
        <f t="shared" si="489"/>
        <v>8.5699999999999998E-2</v>
      </c>
      <c r="ER155" s="114">
        <f t="shared" si="489"/>
        <v>8.8999999999999996E-2</v>
      </c>
      <c r="ES155" s="173">
        <f t="shared" si="489"/>
        <v>0.10600000000000001</v>
      </c>
      <c r="ET155" s="140">
        <f t="shared" si="489"/>
        <v>8.6499999999999994E-2</v>
      </c>
      <c r="EU155" s="114">
        <f t="shared" si="489"/>
        <v>9.8500000000000004E-2</v>
      </c>
      <c r="EV155" s="170">
        <f t="shared" si="489"/>
        <v>0.13159999999999999</v>
      </c>
      <c r="EW155" s="140">
        <f t="shared" si="489"/>
        <v>0.13169999999999998</v>
      </c>
      <c r="EX155" s="114">
        <f t="shared" si="489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490">SUM(FQ138, -FQ143)</f>
        <v>0.1137</v>
      </c>
      <c r="FR155" s="142">
        <f t="shared" si="490"/>
        <v>0.1313</v>
      </c>
      <c r="FS155" s="112">
        <f t="shared" si="490"/>
        <v>0.12870000000000001</v>
      </c>
      <c r="FT155" s="172">
        <f t="shared" si="490"/>
        <v>0.1217</v>
      </c>
      <c r="FU155" s="140">
        <f t="shared" si="490"/>
        <v>0.12890000000000001</v>
      </c>
      <c r="FV155" s="114">
        <f t="shared" si="490"/>
        <v>0.1139</v>
      </c>
      <c r="FW155" s="173">
        <f t="shared" si="490"/>
        <v>0.1202</v>
      </c>
      <c r="FX155" s="142">
        <f t="shared" si="490"/>
        <v>0.1245</v>
      </c>
      <c r="FY155" s="114">
        <f t="shared" si="490"/>
        <v>0.1231</v>
      </c>
      <c r="FZ155" s="173">
        <f t="shared" si="490"/>
        <v>0.14250000000000002</v>
      </c>
      <c r="GA155" s="140">
        <f t="shared" si="490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491">SUM(GD138, -GD143)</f>
        <v>0.1787</v>
      </c>
      <c r="GE155" s="114">
        <f t="shared" si="491"/>
        <v>0.1827</v>
      </c>
      <c r="GF155" s="173">
        <f t="shared" si="491"/>
        <v>0.21049999999999999</v>
      </c>
      <c r="GG155" s="217">
        <f t="shared" si="491"/>
        <v>0.1946</v>
      </c>
      <c r="GH155" s="15">
        <f t="shared" si="491"/>
        <v>0.20799999999999999</v>
      </c>
      <c r="GI155" s="145">
        <f t="shared" si="491"/>
        <v>0.20019999999999999</v>
      </c>
      <c r="GJ155" s="140">
        <f t="shared" si="491"/>
        <v>0.19259999999999999</v>
      </c>
      <c r="GK155" s="114">
        <f t="shared" si="491"/>
        <v>0.19549999999999998</v>
      </c>
      <c r="GL155" s="173">
        <f t="shared" si="491"/>
        <v>0.17659999999999998</v>
      </c>
      <c r="GM155" s="138">
        <f t="shared" si="491"/>
        <v>0.17449999999999999</v>
      </c>
      <c r="GN155" s="110">
        <f t="shared" si="491"/>
        <v>0.1822</v>
      </c>
      <c r="GO155" s="170">
        <f t="shared" si="491"/>
        <v>0.1706</v>
      </c>
      <c r="GP155" s="140">
        <f t="shared" ref="GP155:GU155" si="492">SUM(GP138, -GP143)</f>
        <v>0.18459999999999999</v>
      </c>
      <c r="GQ155" s="114">
        <f t="shared" si="492"/>
        <v>0.18209999999999998</v>
      </c>
      <c r="GR155" s="173">
        <f t="shared" si="492"/>
        <v>0.1837</v>
      </c>
      <c r="GS155" s="110">
        <f t="shared" si="492"/>
        <v>0.18919999999999998</v>
      </c>
      <c r="GT155" s="110">
        <f t="shared" si="492"/>
        <v>0.17980000000000002</v>
      </c>
      <c r="GU155" s="114">
        <f t="shared" si="492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493">SUM(HG136, -HG141)</f>
        <v>5.3599999999999995E-2</v>
      </c>
      <c r="HH155" s="173">
        <f t="shared" si="493"/>
        <v>0.1002</v>
      </c>
      <c r="HI155" s="142">
        <f t="shared" si="493"/>
        <v>0.1152</v>
      </c>
      <c r="HJ155" s="112">
        <f t="shared" si="493"/>
        <v>0.1007</v>
      </c>
      <c r="HK155" s="173">
        <f t="shared" si="493"/>
        <v>0.1154</v>
      </c>
      <c r="HL155" s="142">
        <f t="shared" si="493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494">SUM(HQ138, -HQ143)</f>
        <v>8.9900000000000008E-2</v>
      </c>
      <c r="HR155" s="140">
        <f t="shared" si="494"/>
        <v>9.7500000000000003E-2</v>
      </c>
      <c r="HS155" s="112">
        <f t="shared" si="494"/>
        <v>0.10370000000000001</v>
      </c>
      <c r="HT155" s="172">
        <f t="shared" si="494"/>
        <v>0.10539999999999999</v>
      </c>
      <c r="HU155" s="140">
        <f t="shared" si="494"/>
        <v>0.1055</v>
      </c>
      <c r="HV155" s="112">
        <f t="shared" si="494"/>
        <v>0.1129</v>
      </c>
      <c r="HW155" s="172">
        <f t="shared" si="494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495">SUM(IP137, -IP143)</f>
        <v>0.2094</v>
      </c>
      <c r="IQ155" s="201">
        <f t="shared" si="495"/>
        <v>0.1918</v>
      </c>
      <c r="IR155" s="181">
        <f t="shared" si="495"/>
        <v>0.20639999999999997</v>
      </c>
      <c r="IS155" s="227">
        <f t="shared" si="495"/>
        <v>0.2102</v>
      </c>
      <c r="IT155" s="212">
        <f t="shared" si="495"/>
        <v>0.2069</v>
      </c>
      <c r="IU155" s="229">
        <f t="shared" si="495"/>
        <v>0.2087</v>
      </c>
      <c r="IV155" s="160">
        <f t="shared" si="495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496">SUM(JX137, -JX143)</f>
        <v>0.24219999999999997</v>
      </c>
      <c r="JY155" s="114">
        <f t="shared" si="496"/>
        <v>0.24280000000000002</v>
      </c>
      <c r="JZ155" s="173">
        <f t="shared" si="496"/>
        <v>0.23520000000000002</v>
      </c>
      <c r="KA155" s="140">
        <f t="shared" si="496"/>
        <v>0.22999999999999998</v>
      </c>
      <c r="KB155" s="114">
        <f t="shared" si="496"/>
        <v>0.23039999999999999</v>
      </c>
      <c r="KC155" s="173">
        <f t="shared" si="496"/>
        <v>0.2263</v>
      </c>
      <c r="KD155" s="140">
        <f t="shared" si="496"/>
        <v>0.24559999999999998</v>
      </c>
      <c r="KE155" s="114">
        <f t="shared" si="496"/>
        <v>0.26480000000000004</v>
      </c>
      <c r="KF155" s="173">
        <f t="shared" si="496"/>
        <v>0.2732</v>
      </c>
      <c r="KG155" s="140">
        <f t="shared" si="496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497">SUM(KJ138, -KJ143)</f>
        <v>0.27829999999999999</v>
      </c>
      <c r="KK155" s="201">
        <f t="shared" si="497"/>
        <v>0.2848</v>
      </c>
      <c r="KL155" s="181">
        <f t="shared" si="497"/>
        <v>0.29630000000000001</v>
      </c>
      <c r="KM155" s="160">
        <f t="shared" si="497"/>
        <v>0.31340000000000001</v>
      </c>
      <c r="KN155" s="112">
        <f t="shared" si="497"/>
        <v>0.30020000000000002</v>
      </c>
      <c r="KO155" s="172">
        <f t="shared" si="497"/>
        <v>0.2954</v>
      </c>
      <c r="KP155" s="142">
        <f t="shared" si="497"/>
        <v>0.29039999999999999</v>
      </c>
      <c r="KQ155" s="112">
        <f t="shared" si="497"/>
        <v>0.29109999999999997</v>
      </c>
      <c r="KR155" s="181">
        <f t="shared" si="497"/>
        <v>0.27979999999999999</v>
      </c>
      <c r="KS155" s="160">
        <f>SUM(KS138, -KS143)</f>
        <v>0.31580000000000003</v>
      </c>
      <c r="KT155" s="112">
        <f t="shared" ref="KT155:LF155" si="498">SUM(KT138, -KT143)</f>
        <v>0.3165</v>
      </c>
      <c r="KU155" s="173">
        <f t="shared" si="498"/>
        <v>0.29459999999999997</v>
      </c>
      <c r="KV155" s="140">
        <f t="shared" si="498"/>
        <v>0.27589999999999998</v>
      </c>
      <c r="KW155" s="112">
        <f t="shared" si="498"/>
        <v>0.27889999999999998</v>
      </c>
      <c r="KX155" s="173">
        <f t="shared" si="498"/>
        <v>0.28760000000000002</v>
      </c>
      <c r="KY155" s="140">
        <f t="shared" si="498"/>
        <v>0.30009999999999998</v>
      </c>
      <c r="KZ155" s="114">
        <f t="shared" si="498"/>
        <v>0.317</v>
      </c>
      <c r="LA155" s="173">
        <f t="shared" si="498"/>
        <v>0.30569999999999997</v>
      </c>
      <c r="LB155" s="140">
        <f t="shared" si="498"/>
        <v>0.31719999999999998</v>
      </c>
      <c r="LC155" s="114">
        <f t="shared" si="498"/>
        <v>0.29569999999999996</v>
      </c>
      <c r="LD155" s="173">
        <f t="shared" si="498"/>
        <v>0.34079999999999999</v>
      </c>
      <c r="LE155" s="140">
        <f t="shared" si="498"/>
        <v>0.3322</v>
      </c>
      <c r="LF155" s="114">
        <f t="shared" si="498"/>
        <v>0.35</v>
      </c>
      <c r="LG155" s="173">
        <f t="shared" ref="LG155:LU155" si="499">SUM(LG138, -LG143)</f>
        <v>0.36230000000000001</v>
      </c>
      <c r="LH155" s="140">
        <f t="shared" si="499"/>
        <v>0.33510000000000001</v>
      </c>
      <c r="LI155" s="114">
        <f t="shared" si="499"/>
        <v>0.33789999999999998</v>
      </c>
      <c r="LJ155" s="173">
        <f t="shared" si="499"/>
        <v>0.34420000000000001</v>
      </c>
      <c r="LK155" s="160">
        <f t="shared" si="499"/>
        <v>0.37530000000000002</v>
      </c>
      <c r="LL155" s="201">
        <f t="shared" si="499"/>
        <v>0.36730000000000002</v>
      </c>
      <c r="LM155" s="181">
        <f t="shared" si="499"/>
        <v>0.35509999999999997</v>
      </c>
      <c r="LN155" s="160">
        <f t="shared" si="499"/>
        <v>0.3654</v>
      </c>
      <c r="LO155" s="201">
        <f t="shared" si="499"/>
        <v>0.36309999999999998</v>
      </c>
      <c r="LP155" s="181">
        <f t="shared" si="499"/>
        <v>0.378</v>
      </c>
      <c r="LQ155" s="160">
        <f t="shared" si="499"/>
        <v>0.38550000000000001</v>
      </c>
      <c r="LR155" s="114">
        <f t="shared" si="499"/>
        <v>0.39080000000000004</v>
      </c>
      <c r="LS155" s="173">
        <f t="shared" si="499"/>
        <v>0.3579</v>
      </c>
      <c r="LT155" s="140">
        <f t="shared" si="499"/>
        <v>0.34860000000000002</v>
      </c>
      <c r="LU155" s="114">
        <f t="shared" si="499"/>
        <v>0.33229999999999998</v>
      </c>
      <c r="LV155" s="173">
        <f t="shared" ref="LV155:MB155" si="500">SUM(LV138, -LV143)</f>
        <v>0.31850000000000001</v>
      </c>
      <c r="LW155" s="140">
        <f t="shared" si="500"/>
        <v>0.3165</v>
      </c>
      <c r="LX155" s="114">
        <f t="shared" si="500"/>
        <v>0.3256</v>
      </c>
      <c r="LY155" s="173">
        <f t="shared" si="500"/>
        <v>0.32879999999999998</v>
      </c>
      <c r="LZ155" s="140">
        <f t="shared" si="500"/>
        <v>0.31080000000000002</v>
      </c>
      <c r="MA155" s="114">
        <f t="shared" si="500"/>
        <v>0.32020000000000004</v>
      </c>
      <c r="MB155" s="173">
        <f t="shared" si="500"/>
        <v>0.33079999999999998</v>
      </c>
      <c r="MC155" s="114">
        <f t="shared" ref="MC155:MD155" si="501">SUM(MC138, -MC143)</f>
        <v>0.33450000000000002</v>
      </c>
      <c r="MD155" s="114">
        <f t="shared" ref="MD155:ME155" si="502">SUM(MD138, -MD143)</f>
        <v>0.35630000000000001</v>
      </c>
      <c r="ME155" s="114">
        <f t="shared" ref="ME155:MF155" si="503">SUM(ME138, -ME143)</f>
        <v>0.36680000000000001</v>
      </c>
      <c r="MF155" s="114">
        <f t="shared" si="503"/>
        <v>0.35060000000000002</v>
      </c>
      <c r="MG155" s="6">
        <f>SUM(MG136, -MG141)</f>
        <v>0</v>
      </c>
      <c r="MH155" s="6">
        <f>SUM(MH137, -MH143)</f>
        <v>0</v>
      </c>
      <c r="MI155" s="6">
        <f>SUM(MI137, -MI143)</f>
        <v>0</v>
      </c>
      <c r="MJ155" s="6">
        <f>SUM(MJ136, -MJ141)</f>
        <v>0</v>
      </c>
      <c r="MK155" s="6">
        <f>SUM(MK137, -MK143)</f>
        <v>0</v>
      </c>
      <c r="MM155" s="6">
        <f>SUM(MM137, -MM143)</f>
        <v>0</v>
      </c>
      <c r="MN155" s="6">
        <f>SUM(MN136, -MN142)</f>
        <v>0</v>
      </c>
      <c r="MO155" s="6">
        <f>SUM(MO137, -MO143)</f>
        <v>0</v>
      </c>
      <c r="MP155" s="6">
        <f>SUM(MP137, -MP143)</f>
        <v>0</v>
      </c>
      <c r="MQ155" s="6">
        <f>SUM(MQ136, -MQ142)</f>
        <v>0</v>
      </c>
      <c r="MR155" s="6">
        <f>SUM(MR137, -MR143)</f>
        <v>0</v>
      </c>
      <c r="MS155" s="6">
        <f>SUM(MS137, -MS143)</f>
        <v>0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08" t="s">
        <v>52</v>
      </c>
      <c r="MD156" s="108" t="s">
        <v>52</v>
      </c>
      <c r="ME156" s="115" t="s">
        <v>59</v>
      </c>
      <c r="MF156" s="111" t="s">
        <v>68</v>
      </c>
      <c r="MG156" s="58"/>
      <c r="MH156" s="58"/>
      <c r="MI156" s="58"/>
      <c r="MJ156" s="58"/>
      <c r="MK156" s="58"/>
      <c r="MM156" s="58"/>
      <c r="MN156" s="58"/>
      <c r="MO156" s="58"/>
      <c r="MP156" s="58"/>
      <c r="MQ156" s="58"/>
      <c r="MR156" s="58"/>
      <c r="MS156" s="58"/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04">SUM(CS136, -CS140)</f>
        <v>0.1366</v>
      </c>
      <c r="CT157" s="142">
        <f t="shared" si="504"/>
        <v>0.11610000000000001</v>
      </c>
      <c r="CU157" s="112">
        <f t="shared" si="504"/>
        <v>0.1227</v>
      </c>
      <c r="CV157" s="173">
        <f t="shared" si="504"/>
        <v>0.10390000000000001</v>
      </c>
      <c r="CW157" s="140">
        <f t="shared" si="504"/>
        <v>0.1137</v>
      </c>
      <c r="CX157" s="110">
        <f t="shared" si="504"/>
        <v>0.10830000000000001</v>
      </c>
      <c r="CY157" s="172">
        <f t="shared" si="504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05">SUM(DT136, -DT140)</f>
        <v>0.15329999999999999</v>
      </c>
      <c r="DU157" s="142">
        <f t="shared" si="505"/>
        <v>0.15840000000000001</v>
      </c>
      <c r="DV157" s="114">
        <f t="shared" si="505"/>
        <v>0.20019999999999999</v>
      </c>
      <c r="DW157" s="172">
        <f t="shared" si="505"/>
        <v>0.21889999999999998</v>
      </c>
      <c r="DX157" s="112">
        <f t="shared" si="505"/>
        <v>0.17419999999999999</v>
      </c>
      <c r="DY157" s="112">
        <f t="shared" si="505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06">SUM(EC142, -EC153)</f>
        <v>0</v>
      </c>
      <c r="ED157" s="6">
        <f t="shared" si="506"/>
        <v>0</v>
      </c>
      <c r="EE157" s="6">
        <f t="shared" si="506"/>
        <v>0</v>
      </c>
      <c r="EF157" s="6">
        <f t="shared" si="506"/>
        <v>0</v>
      </c>
      <c r="EG157" s="6">
        <f t="shared" si="506"/>
        <v>0</v>
      </c>
      <c r="EH157" s="6">
        <f t="shared" si="506"/>
        <v>0</v>
      </c>
      <c r="EI157" s="6">
        <f t="shared" si="506"/>
        <v>0</v>
      </c>
      <c r="EK157" s="239">
        <f t="shared" ref="EK157:EX157" si="507">SUM(EK139, -EK143)</f>
        <v>3.3999999999999996E-2</v>
      </c>
      <c r="EL157" s="240">
        <f t="shared" si="507"/>
        <v>4.0599999999999997E-2</v>
      </c>
      <c r="EM157" s="170">
        <f t="shared" si="507"/>
        <v>6.6900000000000001E-2</v>
      </c>
      <c r="EN157" s="140">
        <f t="shared" si="507"/>
        <v>6.8200000000000011E-2</v>
      </c>
      <c r="EO157" s="114">
        <f t="shared" si="507"/>
        <v>6.6400000000000001E-2</v>
      </c>
      <c r="EP157" s="173">
        <f t="shared" si="507"/>
        <v>7.690000000000001E-2</v>
      </c>
      <c r="EQ157" s="140">
        <f t="shared" si="507"/>
        <v>8.4999999999999992E-2</v>
      </c>
      <c r="ER157" s="114">
        <f t="shared" si="507"/>
        <v>8.5699999999999998E-2</v>
      </c>
      <c r="ES157" s="172">
        <f t="shared" si="507"/>
        <v>7.6100000000000001E-2</v>
      </c>
      <c r="ET157" s="140">
        <f t="shared" si="507"/>
        <v>7.8099999999999989E-2</v>
      </c>
      <c r="EU157" s="114">
        <f t="shared" si="507"/>
        <v>9.3700000000000006E-2</v>
      </c>
      <c r="EV157" s="173">
        <f t="shared" si="507"/>
        <v>0.12759999999999999</v>
      </c>
      <c r="EW157" s="140">
        <f t="shared" si="507"/>
        <v>0.12789999999999999</v>
      </c>
      <c r="EX157" s="114">
        <f t="shared" si="507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08">SUM(FS139, -FS143)</f>
        <v>0.12040000000000001</v>
      </c>
      <c r="FT157" s="173">
        <f t="shared" si="508"/>
        <v>0.11360000000000001</v>
      </c>
      <c r="FU157" s="140">
        <f t="shared" si="508"/>
        <v>0.12390000000000001</v>
      </c>
      <c r="FV157" s="114">
        <f t="shared" si="508"/>
        <v>0.1096</v>
      </c>
      <c r="FW157" s="173">
        <f t="shared" si="508"/>
        <v>0.10829999999999999</v>
      </c>
      <c r="FX157" s="140">
        <f t="shared" si="508"/>
        <v>0.1103</v>
      </c>
      <c r="FY157" s="114">
        <f t="shared" si="508"/>
        <v>0.1153</v>
      </c>
      <c r="FZ157" s="173">
        <f t="shared" si="508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09">SUM(GD139, -GD143)</f>
        <v>0.16470000000000001</v>
      </c>
      <c r="GE157" s="114">
        <f t="shared" si="509"/>
        <v>0.16339999999999999</v>
      </c>
      <c r="GF157" s="173">
        <f t="shared" si="509"/>
        <v>0.1762</v>
      </c>
      <c r="GG157" s="217">
        <f t="shared" si="509"/>
        <v>0.17370000000000002</v>
      </c>
      <c r="GH157" s="15">
        <f t="shared" si="509"/>
        <v>0.18990000000000001</v>
      </c>
      <c r="GI157" s="145">
        <f t="shared" si="509"/>
        <v>0.18790000000000001</v>
      </c>
      <c r="GJ157" s="140">
        <f t="shared" si="509"/>
        <v>0.1905</v>
      </c>
      <c r="GK157" s="114">
        <f t="shared" si="509"/>
        <v>0.19059999999999999</v>
      </c>
      <c r="GL157" s="173">
        <f>SUM(GL136, -GL142)</f>
        <v>0.1741</v>
      </c>
      <c r="GM157" s="140">
        <f t="shared" ref="GM157:GU157" si="510">SUM(GM139, -GM143)</f>
        <v>0.16930000000000001</v>
      </c>
      <c r="GN157" s="114">
        <f t="shared" si="510"/>
        <v>0.17800000000000002</v>
      </c>
      <c r="GO157" s="173">
        <f t="shared" si="510"/>
        <v>0.1656</v>
      </c>
      <c r="GP157" s="140">
        <f t="shared" si="510"/>
        <v>0.17629999999999998</v>
      </c>
      <c r="GQ157" s="114">
        <f t="shared" si="510"/>
        <v>0.1777</v>
      </c>
      <c r="GR157" s="173">
        <f t="shared" si="510"/>
        <v>0.17420000000000002</v>
      </c>
      <c r="GS157" s="114">
        <f t="shared" si="510"/>
        <v>0.18469999999999998</v>
      </c>
      <c r="GT157" s="114">
        <f t="shared" si="510"/>
        <v>0.17580000000000001</v>
      </c>
      <c r="GU157" s="114">
        <f t="shared" si="510"/>
        <v>0.1419</v>
      </c>
      <c r="GV157" s="6">
        <f t="shared" ref="GV157:HA157" si="511">SUM(GV142, -GV153)</f>
        <v>0</v>
      </c>
      <c r="GW157" s="6">
        <f t="shared" si="511"/>
        <v>0</v>
      </c>
      <c r="GX157" s="6">
        <f t="shared" si="511"/>
        <v>0</v>
      </c>
      <c r="GY157" s="6">
        <f t="shared" si="511"/>
        <v>0</v>
      </c>
      <c r="GZ157" s="6">
        <f t="shared" si="511"/>
        <v>0</v>
      </c>
      <c r="HA157" s="6">
        <f t="shared" si="511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12">SUM(HH136, -HH140)</f>
        <v>9.5599999999999991E-2</v>
      </c>
      <c r="HI157" s="140">
        <f t="shared" si="512"/>
        <v>9.0400000000000008E-2</v>
      </c>
      <c r="HJ157" s="114">
        <f t="shared" si="512"/>
        <v>8.6800000000000002E-2</v>
      </c>
      <c r="HK157" s="172">
        <f t="shared" si="512"/>
        <v>8.5699999999999998E-2</v>
      </c>
      <c r="HL157" s="142">
        <f t="shared" si="512"/>
        <v>0.1116</v>
      </c>
      <c r="HM157" s="112">
        <f t="shared" si="512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13">SUM(IQ137, -IQ142)</f>
        <v>0.18870000000000001</v>
      </c>
      <c r="IR157" s="173">
        <f t="shared" si="513"/>
        <v>0.18329999999999999</v>
      </c>
      <c r="IS157" s="217">
        <f t="shared" si="513"/>
        <v>0.18619999999999998</v>
      </c>
      <c r="IT157" s="15">
        <f t="shared" si="513"/>
        <v>0.18740000000000001</v>
      </c>
      <c r="IU157" s="145">
        <f t="shared" si="513"/>
        <v>0.18559999999999999</v>
      </c>
      <c r="IV157" s="140">
        <f t="shared" si="513"/>
        <v>0.20169999999999999</v>
      </c>
      <c r="IW157" s="114">
        <f t="shared" si="513"/>
        <v>0.20580000000000001</v>
      </c>
      <c r="IX157" s="173">
        <f t="shared" si="513"/>
        <v>0.2104</v>
      </c>
      <c r="IY157" s="140">
        <f t="shared" si="513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14">SUM(KD138, -KD143)</f>
        <v>0.21929999999999999</v>
      </c>
      <c r="KE157" s="114">
        <f t="shared" si="514"/>
        <v>0.23449999999999999</v>
      </c>
      <c r="KF157" s="173">
        <f t="shared" si="514"/>
        <v>0.24230000000000002</v>
      </c>
      <c r="KG157" s="140">
        <f t="shared" si="514"/>
        <v>0.2326</v>
      </c>
      <c r="KH157" s="114">
        <f t="shared" si="514"/>
        <v>0.251</v>
      </c>
      <c r="KI157" s="181">
        <f t="shared" si="514"/>
        <v>0.25479999999999997</v>
      </c>
      <c r="KJ157" s="140">
        <f t="shared" ref="KJ157:KR157" si="515">SUM(KJ139, -KJ143)</f>
        <v>0.26479999999999998</v>
      </c>
      <c r="KK157" s="114">
        <f t="shared" si="515"/>
        <v>0.2697</v>
      </c>
      <c r="KL157" s="173">
        <f t="shared" si="515"/>
        <v>0.28389999999999999</v>
      </c>
      <c r="KM157" s="140">
        <f t="shared" si="515"/>
        <v>0.28200000000000003</v>
      </c>
      <c r="KN157" s="114">
        <f t="shared" si="515"/>
        <v>0.28539999999999999</v>
      </c>
      <c r="KO157" s="173">
        <f t="shared" si="515"/>
        <v>0.27129999999999999</v>
      </c>
      <c r="KP157" s="140">
        <f t="shared" si="515"/>
        <v>0.2707</v>
      </c>
      <c r="KQ157" s="114">
        <f t="shared" si="515"/>
        <v>0.26069999999999999</v>
      </c>
      <c r="KR157" s="173">
        <f t="shared" si="515"/>
        <v>0.25930000000000003</v>
      </c>
      <c r="KS157" s="140">
        <f>SUM(KS139, -KS143)</f>
        <v>0.28260000000000002</v>
      </c>
      <c r="KT157" s="114">
        <f t="shared" ref="KT157:LD157" si="516">SUM(KT139, -KT143)</f>
        <v>0.28179999999999999</v>
      </c>
      <c r="KU157" s="172">
        <f t="shared" si="516"/>
        <v>0.29260000000000003</v>
      </c>
      <c r="KV157" s="142">
        <f t="shared" si="516"/>
        <v>0.2717</v>
      </c>
      <c r="KW157" s="114">
        <f t="shared" si="516"/>
        <v>0.27860000000000001</v>
      </c>
      <c r="KX157" s="172">
        <f t="shared" si="516"/>
        <v>0.25409999999999999</v>
      </c>
      <c r="KY157" s="142">
        <f t="shared" si="516"/>
        <v>0.26860000000000001</v>
      </c>
      <c r="KZ157" s="112">
        <f t="shared" si="516"/>
        <v>0.27310000000000001</v>
      </c>
      <c r="LA157" s="172">
        <f t="shared" si="516"/>
        <v>0.23329999999999998</v>
      </c>
      <c r="LB157" s="142">
        <f t="shared" si="516"/>
        <v>0.24130000000000001</v>
      </c>
      <c r="LC157" s="110">
        <f t="shared" si="516"/>
        <v>0.22509999999999999</v>
      </c>
      <c r="LD157" s="170">
        <f t="shared" si="516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17">SUM(LG139, -LG143)</f>
        <v>0.25819999999999999</v>
      </c>
      <c r="LH157" s="138">
        <f t="shared" si="517"/>
        <v>0.25040000000000001</v>
      </c>
      <c r="LI157" s="110">
        <f t="shared" si="517"/>
        <v>0.24490000000000001</v>
      </c>
      <c r="LJ157" s="170">
        <f t="shared" si="517"/>
        <v>0.26040000000000002</v>
      </c>
      <c r="LK157" s="138">
        <f t="shared" si="517"/>
        <v>0.29320000000000002</v>
      </c>
      <c r="LL157" s="110">
        <f t="shared" si="517"/>
        <v>0.3049</v>
      </c>
      <c r="LM157" s="170">
        <f t="shared" si="517"/>
        <v>0.30669999999999997</v>
      </c>
      <c r="LN157" s="138">
        <f t="shared" si="517"/>
        <v>0.314</v>
      </c>
      <c r="LO157" s="110">
        <f t="shared" si="517"/>
        <v>0.31949999999999995</v>
      </c>
      <c r="LP157" s="170">
        <f t="shared" si="517"/>
        <v>0.30459999999999998</v>
      </c>
      <c r="LQ157" s="138">
        <f t="shared" si="517"/>
        <v>0.29320000000000002</v>
      </c>
      <c r="LR157" s="110">
        <f t="shared" si="517"/>
        <v>0.28750000000000003</v>
      </c>
      <c r="LS157" s="169">
        <f t="shared" si="517"/>
        <v>0.26769999999999999</v>
      </c>
      <c r="LT157" s="147">
        <f t="shared" si="517"/>
        <v>0.26290000000000002</v>
      </c>
      <c r="LU157" s="109">
        <f t="shared" si="517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09">
        <f>SUM(MC136, -MC142)</f>
        <v>0.24490000000000001</v>
      </c>
      <c r="MD157" s="109">
        <f>SUM(MD136, -MD142)</f>
        <v>0.25090000000000001</v>
      </c>
      <c r="ME157" s="109">
        <f>SUM(ME139, -ME143)</f>
        <v>0.23910000000000001</v>
      </c>
      <c r="MF157" s="110">
        <f>SUM(MF139, -MF143)</f>
        <v>0.2281</v>
      </c>
      <c r="MG157" s="6">
        <f t="shared" ref="MC157:MK157" si="518">SUM(MG141, -MG153)</f>
        <v>0</v>
      </c>
      <c r="MH157" s="6">
        <f t="shared" si="518"/>
        <v>0</v>
      </c>
      <c r="MI157" s="6">
        <f t="shared" si="518"/>
        <v>0</v>
      </c>
      <c r="MJ157" s="6">
        <f t="shared" si="518"/>
        <v>0</v>
      </c>
      <c r="MK157" s="6">
        <f t="shared" si="518"/>
        <v>0</v>
      </c>
      <c r="MM157" s="6">
        <f t="shared" ref="MM157:OX157" si="519">SUM(MM142, -MM153)</f>
        <v>0</v>
      </c>
      <c r="MN157" s="6">
        <f t="shared" si="519"/>
        <v>0</v>
      </c>
      <c r="MO157" s="6">
        <f t="shared" si="519"/>
        <v>0</v>
      </c>
      <c r="MP157" s="6">
        <f t="shared" si="519"/>
        <v>0</v>
      </c>
      <c r="MQ157" s="6">
        <f t="shared" si="519"/>
        <v>0</v>
      </c>
      <c r="MR157" s="6">
        <f t="shared" si="519"/>
        <v>0</v>
      </c>
      <c r="MS157" s="6">
        <f t="shared" si="519"/>
        <v>0</v>
      </c>
      <c r="MT157" s="6">
        <f t="shared" si="519"/>
        <v>0</v>
      </c>
      <c r="MU157" s="6">
        <f t="shared" si="519"/>
        <v>0</v>
      </c>
      <c r="MV157" s="6">
        <f t="shared" si="519"/>
        <v>0</v>
      </c>
      <c r="MW157" s="6">
        <f t="shared" si="519"/>
        <v>0</v>
      </c>
      <c r="MX157" s="6">
        <f t="shared" si="519"/>
        <v>0</v>
      </c>
      <c r="MY157" s="6">
        <f t="shared" si="519"/>
        <v>0</v>
      </c>
      <c r="MZ157" s="6">
        <f t="shared" si="519"/>
        <v>0</v>
      </c>
      <c r="NA157" s="6">
        <f t="shared" si="519"/>
        <v>0</v>
      </c>
      <c r="NB157" s="6">
        <f t="shared" si="519"/>
        <v>0</v>
      </c>
      <c r="NC157" s="6">
        <f t="shared" si="519"/>
        <v>0</v>
      </c>
      <c r="ND157" s="6">
        <f t="shared" si="519"/>
        <v>0</v>
      </c>
      <c r="NE157" s="6">
        <f t="shared" si="519"/>
        <v>0</v>
      </c>
      <c r="NF157" s="6">
        <f t="shared" si="519"/>
        <v>0</v>
      </c>
      <c r="NG157" s="6">
        <f t="shared" si="519"/>
        <v>0</v>
      </c>
      <c r="NH157" s="6">
        <f t="shared" si="519"/>
        <v>0</v>
      </c>
      <c r="NI157" s="6">
        <f t="shared" si="519"/>
        <v>0</v>
      </c>
      <c r="NJ157" s="6">
        <f t="shared" si="519"/>
        <v>0</v>
      </c>
      <c r="NK157" s="6">
        <f t="shared" si="519"/>
        <v>0</v>
      </c>
      <c r="NL157" s="6">
        <f t="shared" si="519"/>
        <v>0</v>
      </c>
      <c r="NM157" s="6">
        <f t="shared" si="519"/>
        <v>0</v>
      </c>
      <c r="NN157" s="6">
        <f t="shared" si="519"/>
        <v>0</v>
      </c>
      <c r="NO157" s="6">
        <f t="shared" si="519"/>
        <v>0</v>
      </c>
      <c r="NP157" s="6">
        <f t="shared" si="519"/>
        <v>0</v>
      </c>
      <c r="NQ157" s="6">
        <f t="shared" si="519"/>
        <v>0</v>
      </c>
      <c r="NR157" s="6">
        <f t="shared" si="519"/>
        <v>0</v>
      </c>
      <c r="NS157" s="6">
        <f t="shared" si="519"/>
        <v>0</v>
      </c>
      <c r="NT157" s="6">
        <f t="shared" si="519"/>
        <v>0</v>
      </c>
      <c r="NU157" s="6">
        <f t="shared" si="519"/>
        <v>0</v>
      </c>
      <c r="NV157" s="6">
        <f t="shared" si="519"/>
        <v>0</v>
      </c>
      <c r="NW157" s="6">
        <f t="shared" si="519"/>
        <v>0</v>
      </c>
      <c r="NX157" s="6">
        <f t="shared" si="519"/>
        <v>0</v>
      </c>
      <c r="NY157" s="6">
        <f t="shared" si="519"/>
        <v>0</v>
      </c>
      <c r="NZ157" s="6">
        <f t="shared" si="519"/>
        <v>0</v>
      </c>
      <c r="OA157" s="6">
        <f t="shared" si="519"/>
        <v>0</v>
      </c>
      <c r="OB157" s="6">
        <f t="shared" si="519"/>
        <v>0</v>
      </c>
      <c r="OC157" s="6">
        <f t="shared" si="519"/>
        <v>0</v>
      </c>
      <c r="OD157" s="6">
        <f t="shared" si="519"/>
        <v>0</v>
      </c>
      <c r="OE157" s="6">
        <f t="shared" si="519"/>
        <v>0</v>
      </c>
      <c r="OF157" s="6">
        <f t="shared" si="519"/>
        <v>0</v>
      </c>
      <c r="OG157" s="6">
        <f t="shared" si="519"/>
        <v>0</v>
      </c>
      <c r="OH157" s="6">
        <f t="shared" si="519"/>
        <v>0</v>
      </c>
      <c r="OI157" s="6">
        <f t="shared" si="519"/>
        <v>0</v>
      </c>
      <c r="OJ157" s="6">
        <f t="shared" si="519"/>
        <v>0</v>
      </c>
      <c r="OK157" s="6">
        <f t="shared" si="519"/>
        <v>0</v>
      </c>
      <c r="OL157" s="6">
        <f t="shared" si="519"/>
        <v>0</v>
      </c>
      <c r="OM157" s="6">
        <f t="shared" si="519"/>
        <v>0</v>
      </c>
      <c r="ON157" s="6">
        <f t="shared" si="519"/>
        <v>0</v>
      </c>
      <c r="OO157" s="6">
        <f t="shared" si="519"/>
        <v>0</v>
      </c>
      <c r="OP157" s="6">
        <f t="shared" si="519"/>
        <v>0</v>
      </c>
      <c r="OQ157" s="6">
        <f t="shared" si="519"/>
        <v>0</v>
      </c>
      <c r="OR157" s="6">
        <f t="shared" si="519"/>
        <v>0</v>
      </c>
      <c r="OS157" s="6">
        <f t="shared" si="519"/>
        <v>0</v>
      </c>
      <c r="OT157" s="6">
        <f t="shared" si="519"/>
        <v>0</v>
      </c>
      <c r="OU157" s="6">
        <f t="shared" si="519"/>
        <v>0</v>
      </c>
      <c r="OV157" s="6">
        <f t="shared" si="519"/>
        <v>0</v>
      </c>
      <c r="OW157" s="6">
        <f t="shared" si="519"/>
        <v>0</v>
      </c>
      <c r="OX157" s="6">
        <f t="shared" si="519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20">SUM(PE142, -PE153)</f>
        <v>0</v>
      </c>
      <c r="PF157" s="6">
        <f t="shared" si="520"/>
        <v>0</v>
      </c>
      <c r="PG157" s="6">
        <f t="shared" si="520"/>
        <v>0</v>
      </c>
      <c r="PH157" s="6">
        <f t="shared" si="520"/>
        <v>0</v>
      </c>
      <c r="PI157" s="6">
        <f t="shared" si="520"/>
        <v>0</v>
      </c>
      <c r="PJ157" s="6">
        <f t="shared" si="520"/>
        <v>0</v>
      </c>
      <c r="PK157" s="6">
        <f t="shared" si="520"/>
        <v>0</v>
      </c>
      <c r="PL157" s="6">
        <f t="shared" si="520"/>
        <v>0</v>
      </c>
      <c r="PM157" s="6">
        <f t="shared" si="520"/>
        <v>0</v>
      </c>
      <c r="PN157" s="6">
        <f t="shared" si="520"/>
        <v>0</v>
      </c>
      <c r="PO157" s="6">
        <f t="shared" si="520"/>
        <v>0</v>
      </c>
      <c r="PP157" s="6">
        <f t="shared" si="520"/>
        <v>0</v>
      </c>
      <c r="PQ157" s="6">
        <f t="shared" si="520"/>
        <v>0</v>
      </c>
      <c r="PR157" s="6">
        <f t="shared" si="520"/>
        <v>0</v>
      </c>
      <c r="PS157" s="6">
        <f t="shared" si="520"/>
        <v>0</v>
      </c>
      <c r="PT157" s="6">
        <f t="shared" si="520"/>
        <v>0</v>
      </c>
      <c r="PU157" s="6">
        <f t="shared" si="520"/>
        <v>0</v>
      </c>
      <c r="PV157" s="6">
        <f t="shared" si="520"/>
        <v>0</v>
      </c>
      <c r="PW157" s="6">
        <f t="shared" si="520"/>
        <v>0</v>
      </c>
      <c r="PX157" s="6">
        <f t="shared" si="520"/>
        <v>0</v>
      </c>
      <c r="PY157" s="6">
        <f t="shared" si="520"/>
        <v>0</v>
      </c>
      <c r="PZ157" s="6">
        <f t="shared" si="520"/>
        <v>0</v>
      </c>
      <c r="QA157" s="6">
        <f t="shared" si="520"/>
        <v>0</v>
      </c>
      <c r="QB157" s="6">
        <f t="shared" si="520"/>
        <v>0</v>
      </c>
      <c r="QC157" s="6">
        <f t="shared" si="520"/>
        <v>0</v>
      </c>
      <c r="QD157" s="6">
        <f t="shared" si="520"/>
        <v>0</v>
      </c>
      <c r="QE157" s="6">
        <f t="shared" si="520"/>
        <v>0</v>
      </c>
      <c r="QF157" s="6">
        <f t="shared" si="520"/>
        <v>0</v>
      </c>
      <c r="QG157" s="6">
        <f t="shared" si="520"/>
        <v>0</v>
      </c>
      <c r="QH157" s="6">
        <f t="shared" si="520"/>
        <v>0</v>
      </c>
      <c r="QI157" s="6">
        <f t="shared" si="520"/>
        <v>0</v>
      </c>
      <c r="QJ157" s="6">
        <f t="shared" si="520"/>
        <v>0</v>
      </c>
      <c r="QK157" s="6">
        <f t="shared" si="520"/>
        <v>0</v>
      </c>
      <c r="QL157" s="6">
        <f t="shared" si="520"/>
        <v>0</v>
      </c>
      <c r="QM157" s="6">
        <f t="shared" si="520"/>
        <v>0</v>
      </c>
      <c r="QN157" s="6">
        <f t="shared" si="520"/>
        <v>0</v>
      </c>
      <c r="QO157" s="6">
        <f t="shared" si="520"/>
        <v>0</v>
      </c>
      <c r="QP157" s="6">
        <f t="shared" si="520"/>
        <v>0</v>
      </c>
      <c r="QQ157" s="6">
        <f t="shared" si="520"/>
        <v>0</v>
      </c>
      <c r="QR157" s="6">
        <f t="shared" si="520"/>
        <v>0</v>
      </c>
      <c r="QS157" s="6">
        <f t="shared" si="520"/>
        <v>0</v>
      </c>
      <c r="QT157" s="6">
        <f t="shared" si="520"/>
        <v>0</v>
      </c>
      <c r="QU157" s="6">
        <f t="shared" si="520"/>
        <v>0</v>
      </c>
      <c r="QV157" s="6">
        <f t="shared" si="520"/>
        <v>0</v>
      </c>
      <c r="QW157" s="6">
        <f t="shared" si="520"/>
        <v>0</v>
      </c>
      <c r="QX157" s="6">
        <f t="shared" si="520"/>
        <v>0</v>
      </c>
      <c r="QY157" s="6">
        <f t="shared" si="520"/>
        <v>0</v>
      </c>
      <c r="QZ157" s="6">
        <f t="shared" si="520"/>
        <v>0</v>
      </c>
      <c r="RA157" s="6">
        <f t="shared" si="520"/>
        <v>0</v>
      </c>
      <c r="RB157" s="6">
        <f t="shared" si="520"/>
        <v>0</v>
      </c>
      <c r="RC157" s="6">
        <f t="shared" si="520"/>
        <v>0</v>
      </c>
      <c r="RD157" s="6">
        <f t="shared" si="520"/>
        <v>0</v>
      </c>
      <c r="RE157" s="6">
        <f t="shared" si="520"/>
        <v>0</v>
      </c>
      <c r="RF157" s="6">
        <f t="shared" si="520"/>
        <v>0</v>
      </c>
      <c r="RG157" s="6">
        <f t="shared" si="520"/>
        <v>0</v>
      </c>
      <c r="RH157" s="6">
        <f t="shared" si="520"/>
        <v>0</v>
      </c>
      <c r="RI157" s="6">
        <f t="shared" si="520"/>
        <v>0</v>
      </c>
      <c r="RJ157" s="6">
        <f t="shared" si="520"/>
        <v>0</v>
      </c>
      <c r="RK157" s="6">
        <f t="shared" si="520"/>
        <v>0</v>
      </c>
      <c r="RL157" s="6">
        <f t="shared" si="520"/>
        <v>0</v>
      </c>
      <c r="RM157" s="6">
        <f t="shared" si="520"/>
        <v>0</v>
      </c>
      <c r="RN157" s="6">
        <f t="shared" si="520"/>
        <v>0</v>
      </c>
      <c r="RO157" s="6">
        <f t="shared" si="520"/>
        <v>0</v>
      </c>
      <c r="RP157" s="6">
        <f t="shared" si="520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08" t="s">
        <v>63</v>
      </c>
      <c r="MD158" s="115" t="s">
        <v>59</v>
      </c>
      <c r="ME158" s="108" t="s">
        <v>52</v>
      </c>
      <c r="MF158" s="115" t="s">
        <v>59</v>
      </c>
      <c r="MG158" s="58"/>
      <c r="MH158" s="58"/>
      <c r="MI158" s="58"/>
      <c r="MJ158" s="58"/>
      <c r="MK158" s="58"/>
      <c r="MM158" s="58"/>
      <c r="MN158" s="58"/>
      <c r="MO158" s="58"/>
      <c r="MP158" s="58"/>
      <c r="MQ158" s="58"/>
      <c r="MR158" s="58"/>
      <c r="MS158" s="58"/>
      <c r="MT158" s="58"/>
      <c r="MU158" s="58"/>
      <c r="MV158" s="58"/>
      <c r="MW158" s="58"/>
      <c r="MX158" s="58"/>
      <c r="MY158" s="58"/>
      <c r="MZ158" s="58"/>
      <c r="NA158" s="58"/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21">SUM(EM140, -EM143)</f>
        <v>6.1199999999999997E-2</v>
      </c>
      <c r="EN159" s="140">
        <f t="shared" si="521"/>
        <v>6.59E-2</v>
      </c>
      <c r="EO159" s="114">
        <f t="shared" si="521"/>
        <v>6.0899999999999996E-2</v>
      </c>
      <c r="EP159" s="173">
        <f t="shared" si="521"/>
        <v>6.5100000000000005E-2</v>
      </c>
      <c r="EQ159" s="140">
        <f t="shared" si="521"/>
        <v>7.3899999999999993E-2</v>
      </c>
      <c r="ER159" s="114">
        <f t="shared" si="521"/>
        <v>8.3799999999999999E-2</v>
      </c>
      <c r="ES159" s="173">
        <f t="shared" si="521"/>
        <v>7.3900000000000007E-2</v>
      </c>
      <c r="ET159" s="140">
        <f t="shared" si="521"/>
        <v>6.54E-2</v>
      </c>
      <c r="EU159" s="114">
        <f t="shared" si="521"/>
        <v>8.0799999999999997E-2</v>
      </c>
      <c r="EV159" s="172">
        <f t="shared" si="521"/>
        <v>0.12440000000000001</v>
      </c>
      <c r="EW159" s="142">
        <f t="shared" si="521"/>
        <v>0.1201</v>
      </c>
      <c r="EX159" s="114">
        <f t="shared" si="521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22">SUM(FT140, -FT143)</f>
        <v>0.11080000000000001</v>
      </c>
      <c r="FU159" s="140">
        <f t="shared" si="522"/>
        <v>0.1106</v>
      </c>
      <c r="FV159" s="114">
        <f t="shared" si="522"/>
        <v>9.7700000000000009E-2</v>
      </c>
      <c r="FW159" s="173">
        <f t="shared" si="522"/>
        <v>0.10579999999999999</v>
      </c>
      <c r="FX159" s="140">
        <f t="shared" si="522"/>
        <v>0.1053</v>
      </c>
      <c r="FY159" s="114">
        <f t="shared" si="522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23">SUM(GE140, -GE143)</f>
        <v>0.15790000000000001</v>
      </c>
      <c r="GF159" s="173">
        <f t="shared" si="523"/>
        <v>0.1686</v>
      </c>
      <c r="GG159" s="217">
        <f t="shared" si="523"/>
        <v>0.16789999999999999</v>
      </c>
      <c r="GH159" s="15">
        <f t="shared" si="523"/>
        <v>0.1789</v>
      </c>
      <c r="GI159" s="145">
        <f t="shared" si="523"/>
        <v>0.15909999999999999</v>
      </c>
      <c r="GJ159" s="140">
        <f t="shared" si="523"/>
        <v>0.1532</v>
      </c>
      <c r="GK159" s="112">
        <f t="shared" si="523"/>
        <v>0.1633</v>
      </c>
      <c r="GL159" s="173">
        <f>SUM(GL139, -GL143)</f>
        <v>0.17030000000000001</v>
      </c>
      <c r="GM159" s="140">
        <f t="shared" ref="GM159:GU159" si="524">SUM(GM140, -GM143)</f>
        <v>0.15859999999999999</v>
      </c>
      <c r="GN159" s="112">
        <f t="shared" si="524"/>
        <v>0.17040000000000002</v>
      </c>
      <c r="GO159" s="173">
        <f t="shared" si="524"/>
        <v>0.1646</v>
      </c>
      <c r="GP159" s="140">
        <f t="shared" si="524"/>
        <v>0.16259999999999999</v>
      </c>
      <c r="GQ159" s="114">
        <f t="shared" si="524"/>
        <v>0.1772</v>
      </c>
      <c r="GR159" s="170">
        <f t="shared" si="524"/>
        <v>0.16450000000000001</v>
      </c>
      <c r="GS159" s="114">
        <f t="shared" si="524"/>
        <v>0.18</v>
      </c>
      <c r="GT159" s="114">
        <f t="shared" si="524"/>
        <v>0.16870000000000002</v>
      </c>
      <c r="GU159" s="114">
        <f t="shared" si="524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25">SUM(IR138, -IR143)</f>
        <v>0.18099999999999999</v>
      </c>
      <c r="IS159" s="218">
        <f t="shared" si="525"/>
        <v>0.1719</v>
      </c>
      <c r="IT159" s="15">
        <f t="shared" si="525"/>
        <v>0.17069999999999999</v>
      </c>
      <c r="IU159" s="143">
        <f t="shared" si="525"/>
        <v>0.1721</v>
      </c>
      <c r="IV159" s="140">
        <f t="shared" si="525"/>
        <v>0.17649999999999999</v>
      </c>
      <c r="IW159" s="112">
        <f t="shared" si="525"/>
        <v>0.1749</v>
      </c>
      <c r="IX159" s="172">
        <f t="shared" si="525"/>
        <v>0.18309999999999998</v>
      </c>
      <c r="IY159" s="142">
        <f t="shared" si="525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26">SUM(KJ136, -KJ142)</f>
        <v>0.26179999999999998</v>
      </c>
      <c r="KK159" s="201">
        <f t="shared" si="526"/>
        <v>0.22820000000000001</v>
      </c>
      <c r="KL159" s="181">
        <f t="shared" si="526"/>
        <v>0.24579999999999999</v>
      </c>
      <c r="KM159" s="160">
        <f t="shared" si="526"/>
        <v>0.2465</v>
      </c>
      <c r="KN159" s="110">
        <f t="shared" si="526"/>
        <v>0.23420000000000002</v>
      </c>
      <c r="KO159" s="181">
        <f t="shared" si="526"/>
        <v>0.2203</v>
      </c>
      <c r="KP159" s="160">
        <f t="shared" si="526"/>
        <v>0.22639999999999999</v>
      </c>
      <c r="KQ159" s="201">
        <f t="shared" si="526"/>
        <v>0.22639999999999999</v>
      </c>
      <c r="KR159" s="181">
        <f t="shared" si="526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27">SUM(LL140, -LL143)</f>
        <v>0.2326</v>
      </c>
      <c r="LM159" s="169">
        <f t="shared" si="527"/>
        <v>0.2258</v>
      </c>
      <c r="LN159" s="147">
        <f t="shared" si="527"/>
        <v>0.2306</v>
      </c>
      <c r="LO159" s="109">
        <f t="shared" si="527"/>
        <v>0.25289999999999996</v>
      </c>
      <c r="LP159" s="169">
        <f t="shared" si="527"/>
        <v>0.249</v>
      </c>
      <c r="LQ159" s="147">
        <f t="shared" si="527"/>
        <v>0.25769999999999998</v>
      </c>
      <c r="LR159" s="109">
        <f t="shared" si="527"/>
        <v>0.26190000000000002</v>
      </c>
      <c r="LS159" s="170">
        <f t="shared" si="527"/>
        <v>0.2515</v>
      </c>
      <c r="LT159" s="138">
        <f t="shared" si="527"/>
        <v>0.25190000000000001</v>
      </c>
      <c r="LU159" s="110">
        <f t="shared" si="527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10">
        <f>SUM(MC136, -MC141)</f>
        <v>0.23020000000000002</v>
      </c>
      <c r="MD159" s="109">
        <f>SUM(MD139, -MD143)</f>
        <v>0.247</v>
      </c>
      <c r="ME159" s="109">
        <f>SUM(ME136, -ME142)</f>
        <v>0.2384</v>
      </c>
      <c r="MF159" s="109">
        <f>SUM(MF140, -MF143)</f>
        <v>0.2218</v>
      </c>
      <c r="MG159" s="6">
        <f>SUM(MG143, -MG153)</f>
        <v>0</v>
      </c>
      <c r="MH159" s="6">
        <f>SUM(MH141, -MH152)</f>
        <v>0</v>
      </c>
      <c r="MI159" s="6">
        <f>SUM(MI141, -MI152,)</f>
        <v>0</v>
      </c>
      <c r="MJ159" s="6">
        <f>SUM(MJ143, -MJ153)</f>
        <v>0</v>
      </c>
      <c r="MK159" s="6">
        <f>SUM(MK141, -MK152)</f>
        <v>0</v>
      </c>
      <c r="MM159" s="6">
        <f>SUM(MM142, -MM152,)</f>
        <v>0</v>
      </c>
      <c r="MN159" s="6">
        <f>SUM(MN143, -MN153)</f>
        <v>0</v>
      </c>
      <c r="MO159" s="6">
        <f>SUM(MO142, -MO152)</f>
        <v>0</v>
      </c>
      <c r="MP159" s="6">
        <f>SUM(MP142, -MP152,)</f>
        <v>0</v>
      </c>
      <c r="MQ159" s="6">
        <f>SUM(MQ143, -MQ153)</f>
        <v>0</v>
      </c>
      <c r="MR159" s="6">
        <f>SUM(MR142, -MR152)</f>
        <v>0</v>
      </c>
      <c r="MS159" s="6">
        <f>SUM(MS142, -MS152,)</f>
        <v>0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15" t="s">
        <v>59</v>
      </c>
      <c r="MD160" s="111" t="s">
        <v>68</v>
      </c>
      <c r="ME160" s="111" t="s">
        <v>68</v>
      </c>
      <c r="MF160" s="108" t="s">
        <v>52</v>
      </c>
      <c r="MG160" s="58"/>
      <c r="MH160" s="58"/>
      <c r="MI160" s="58"/>
      <c r="MJ160" s="58"/>
      <c r="MK160" s="58"/>
      <c r="MM160" s="58"/>
      <c r="MN160" s="58"/>
      <c r="MO160" s="58"/>
      <c r="MP160" s="58"/>
      <c r="MQ160" s="58"/>
      <c r="MR160" s="58"/>
      <c r="MS160" s="58"/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28">SUM(GM141, -GM143)</f>
        <v>0.14180000000000001</v>
      </c>
      <c r="GN161" s="114">
        <f t="shared" si="528"/>
        <v>0.16640000000000002</v>
      </c>
      <c r="GO161" s="172">
        <f t="shared" si="528"/>
        <v>0.15920000000000001</v>
      </c>
      <c r="GP161" s="142">
        <f t="shared" si="528"/>
        <v>0.16069999999999998</v>
      </c>
      <c r="GQ161" s="112">
        <f t="shared" si="528"/>
        <v>0.12999999999999998</v>
      </c>
      <c r="GR161" s="173">
        <f t="shared" si="528"/>
        <v>0.11870000000000001</v>
      </c>
      <c r="GS161" s="114">
        <f t="shared" si="528"/>
        <v>0.12499999999999999</v>
      </c>
      <c r="GT161" s="112">
        <f t="shared" si="528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29">SUM(IR139, -IR143)</f>
        <v>0.17199999999999999</v>
      </c>
      <c r="IS161" s="217">
        <f t="shared" si="529"/>
        <v>0.17050000000000001</v>
      </c>
      <c r="IT161" s="90">
        <f t="shared" si="529"/>
        <v>0.1671</v>
      </c>
      <c r="IU161" s="145">
        <f t="shared" si="529"/>
        <v>0.16740000000000002</v>
      </c>
      <c r="IV161" s="142">
        <f t="shared" si="529"/>
        <v>0.1749</v>
      </c>
      <c r="IW161" s="114">
        <f t="shared" si="529"/>
        <v>0.17229999999999998</v>
      </c>
      <c r="IX161" s="173">
        <f t="shared" si="529"/>
        <v>0.17449999999999999</v>
      </c>
      <c r="IY161" s="140">
        <f t="shared" si="529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30">SUM(JU138, -JU142)</f>
        <v>0.19390000000000002</v>
      </c>
      <c r="JV161" s="112">
        <f t="shared" si="530"/>
        <v>0.18490000000000001</v>
      </c>
      <c r="JW161" s="172">
        <f t="shared" si="530"/>
        <v>0.19719999999999999</v>
      </c>
      <c r="JX161" s="142">
        <f t="shared" si="530"/>
        <v>0.1991</v>
      </c>
      <c r="JY161" s="112">
        <f t="shared" si="530"/>
        <v>0.20810000000000001</v>
      </c>
      <c r="JZ161" s="172">
        <f t="shared" si="530"/>
        <v>0.20799999999999999</v>
      </c>
      <c r="KA161" s="160">
        <f t="shared" si="530"/>
        <v>0.21790000000000001</v>
      </c>
      <c r="KB161" s="201">
        <f t="shared" si="530"/>
        <v>0.21200000000000002</v>
      </c>
      <c r="KC161" s="172">
        <f t="shared" si="530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31">SUM(KI137, -KI142)</f>
        <v>0.2341</v>
      </c>
      <c r="KJ161" s="160">
        <f t="shared" si="531"/>
        <v>0.24440000000000001</v>
      </c>
      <c r="KK161" s="114">
        <f t="shared" si="531"/>
        <v>0.21870000000000001</v>
      </c>
      <c r="KL161" s="173">
        <f t="shared" si="531"/>
        <v>0.2422</v>
      </c>
      <c r="KM161" s="140">
        <f t="shared" si="531"/>
        <v>0.245</v>
      </c>
      <c r="KN161" s="201">
        <f t="shared" si="531"/>
        <v>0.23170000000000002</v>
      </c>
      <c r="KO161" s="170">
        <f t="shared" si="531"/>
        <v>0.21200000000000002</v>
      </c>
      <c r="KP161" s="138">
        <f t="shared" si="531"/>
        <v>0.2094</v>
      </c>
      <c r="KQ161" s="110">
        <f t="shared" si="531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32">SUM(LL136, -LL142)</f>
        <v>0.22420000000000001</v>
      </c>
      <c r="LM161" s="172">
        <f t="shared" si="532"/>
        <v>0.223</v>
      </c>
      <c r="LN161" s="142">
        <f t="shared" si="532"/>
        <v>0.2266</v>
      </c>
      <c r="LO161" s="112">
        <f t="shared" si="532"/>
        <v>0.22789999999999999</v>
      </c>
      <c r="LP161" s="172">
        <f t="shared" si="532"/>
        <v>0.2208</v>
      </c>
      <c r="LQ161" s="142">
        <f t="shared" si="532"/>
        <v>0.22800000000000001</v>
      </c>
      <c r="LR161" s="110">
        <f t="shared" si="532"/>
        <v>0.22110000000000002</v>
      </c>
      <c r="LS161" s="170">
        <f t="shared" si="532"/>
        <v>0.23509999999999998</v>
      </c>
      <c r="LT161" s="142">
        <f t="shared" si="532"/>
        <v>0.2427</v>
      </c>
      <c r="LU161" s="112">
        <f t="shared" si="532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09">
        <f>SUM(MC139, -MC143)</f>
        <v>0.2228</v>
      </c>
      <c r="MD161" s="110">
        <f>SUM(MD140, -MD143)</f>
        <v>0.23219999999999999</v>
      </c>
      <c r="ME161" s="110">
        <f>SUM(ME140, -ME143)</f>
        <v>0.23550000000000001</v>
      </c>
      <c r="MF161" s="109">
        <f>SUM(MF136, -MF142)</f>
        <v>0.21729999999999999</v>
      </c>
      <c r="MG161" s="6">
        <f>SUM(MG141, -MG152)</f>
        <v>0</v>
      </c>
      <c r="MH161" s="6">
        <f>SUM(MH143, -MH153)</f>
        <v>0</v>
      </c>
      <c r="MI161" s="6">
        <f>SUM(MI143, -MI153)</f>
        <v>0</v>
      </c>
      <c r="MJ161" s="6">
        <f>SUM(MJ141, -MJ152)</f>
        <v>0</v>
      </c>
      <c r="MK161" s="6">
        <f>SUM(MK143, -MK153)</f>
        <v>0</v>
      </c>
      <c r="MM161" s="6">
        <f>SUM(MM143, -MM153)</f>
        <v>0</v>
      </c>
      <c r="MN161" s="6">
        <f>SUM(MN142, -MN152)</f>
        <v>0</v>
      </c>
      <c r="MO161" s="6">
        <f>SUM(MO143, -MO153)</f>
        <v>0</v>
      </c>
      <c r="MP161" s="6">
        <f>SUM(MP143, -MP153)</f>
        <v>0</v>
      </c>
      <c r="MQ161" s="6">
        <f>SUM(MQ142, -MQ152)</f>
        <v>0</v>
      </c>
      <c r="MR161" s="6">
        <f>SUM(MR143, -MR153)</f>
        <v>0</v>
      </c>
      <c r="MS161" s="6">
        <f>SUM(MS143, -MS153)</f>
        <v>0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11" t="s">
        <v>68</v>
      </c>
      <c r="MD162" s="108" t="s">
        <v>63</v>
      </c>
      <c r="ME162" s="108" t="s">
        <v>63</v>
      </c>
      <c r="MF162" s="116" t="s">
        <v>44</v>
      </c>
      <c r="MG162" s="58"/>
      <c r="MH162" s="58"/>
      <c r="MI162" s="58"/>
      <c r="MJ162" s="58"/>
      <c r="MK162" s="58"/>
      <c r="MM162" s="58"/>
      <c r="MN162" s="58"/>
      <c r="MO162" s="58"/>
      <c r="MP162" s="58"/>
      <c r="MQ162" s="58"/>
      <c r="MR162" s="58"/>
      <c r="MS162" s="58"/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33">SUM(EC152, -EC159)</f>
        <v>0</v>
      </c>
      <c r="ED163" s="6">
        <f t="shared" si="533"/>
        <v>0</v>
      </c>
      <c r="EE163" s="6">
        <f t="shared" si="533"/>
        <v>0</v>
      </c>
      <c r="EF163" s="6">
        <f t="shared" si="533"/>
        <v>0</v>
      </c>
      <c r="EG163" s="6">
        <f t="shared" si="533"/>
        <v>0</v>
      </c>
      <c r="EH163" s="6">
        <f t="shared" si="533"/>
        <v>0</v>
      </c>
      <c r="EI163" s="6">
        <f t="shared" si="533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34">SUM(GV152, -GV159)</f>
        <v>0</v>
      </c>
      <c r="GW163" s="6">
        <f t="shared" si="534"/>
        <v>0</v>
      </c>
      <c r="GX163" s="6">
        <f t="shared" si="534"/>
        <v>0</v>
      </c>
      <c r="GY163" s="6">
        <f t="shared" si="534"/>
        <v>0</v>
      </c>
      <c r="GZ163" s="6">
        <f t="shared" si="534"/>
        <v>0</v>
      </c>
      <c r="HA163" s="6">
        <f t="shared" si="534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35">SUM(JJ138, -JJ142)</f>
        <v>0.13739999999999999</v>
      </c>
      <c r="JK163" s="140">
        <f t="shared" si="535"/>
        <v>0.13639999999999999</v>
      </c>
      <c r="JL163" s="114">
        <f t="shared" si="535"/>
        <v>0.13619999999999999</v>
      </c>
      <c r="JM163" s="173">
        <f t="shared" si="535"/>
        <v>0.1426</v>
      </c>
      <c r="JN163" s="112">
        <f t="shared" si="535"/>
        <v>0.15390000000000001</v>
      </c>
      <c r="JO163" s="114">
        <f t="shared" si="535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36">SUM(JU139, -JU143)</f>
        <v>0.18099999999999999</v>
      </c>
      <c r="JV163" s="114">
        <f t="shared" si="536"/>
        <v>0.15350000000000003</v>
      </c>
      <c r="JW163" s="173">
        <f t="shared" si="536"/>
        <v>0.15289999999999998</v>
      </c>
      <c r="JX163" s="140">
        <f t="shared" si="536"/>
        <v>0.15429999999999999</v>
      </c>
      <c r="JY163" s="114">
        <f t="shared" si="536"/>
        <v>0.15439999999999998</v>
      </c>
      <c r="JZ163" s="181">
        <f t="shared" si="536"/>
        <v>0.14980000000000002</v>
      </c>
      <c r="KA163" s="160">
        <f t="shared" si="536"/>
        <v>0.14989999999999998</v>
      </c>
      <c r="KB163" s="201">
        <f t="shared" si="536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37">SUM(KH138, -KH142)</f>
        <v>0.20979999999999999</v>
      </c>
      <c r="KI163" s="170">
        <f t="shared" si="537"/>
        <v>0.20900000000000002</v>
      </c>
      <c r="KJ163" s="138">
        <f t="shared" si="537"/>
        <v>0.217</v>
      </c>
      <c r="KK163" s="110">
        <f t="shared" si="537"/>
        <v>0.2051</v>
      </c>
      <c r="KL163" s="170">
        <f t="shared" si="537"/>
        <v>0.22920000000000001</v>
      </c>
      <c r="KM163" s="138">
        <f t="shared" si="537"/>
        <v>0.24099999999999999</v>
      </c>
      <c r="KN163" s="114">
        <f t="shared" si="537"/>
        <v>0.2195</v>
      </c>
      <c r="KO163" s="173">
        <f t="shared" si="537"/>
        <v>0.20090000000000002</v>
      </c>
      <c r="KP163" s="140">
        <f t="shared" si="537"/>
        <v>0.1971</v>
      </c>
      <c r="KQ163" s="114">
        <f t="shared" si="537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38">SUM(KV137, -KV142)</f>
        <v>0.17380000000000001</v>
      </c>
      <c r="KW163" s="110">
        <f t="shared" si="538"/>
        <v>0.1782</v>
      </c>
      <c r="KX163" s="170">
        <f t="shared" si="538"/>
        <v>0.1832</v>
      </c>
      <c r="KY163" s="138">
        <f t="shared" si="538"/>
        <v>0.19259999999999999</v>
      </c>
      <c r="KZ163" s="112">
        <f t="shared" si="538"/>
        <v>0.19769999999999999</v>
      </c>
      <c r="LA163" s="172">
        <f t="shared" si="538"/>
        <v>0.20150000000000001</v>
      </c>
      <c r="LB163" s="142">
        <f t="shared" si="538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10">
        <f>SUM(MC140, -MC143)</f>
        <v>0.2132</v>
      </c>
      <c r="MD163" s="110">
        <f>SUM(MD136, -MD141)</f>
        <v>0.22290000000000001</v>
      </c>
      <c r="ME163" s="110">
        <f>SUM(ME136, -ME141)</f>
        <v>0.20789999999999997</v>
      </c>
      <c r="MF163" s="114">
        <f>SUM(MF137, -MF142)</f>
        <v>0.20500000000000002</v>
      </c>
      <c r="MG163" s="6">
        <f>SUM(MG152, -MG159)</f>
        <v>0</v>
      </c>
      <c r="MH163" s="6">
        <f>SUM(MH152, -MH159)</f>
        <v>0</v>
      </c>
      <c r="MI163" s="6">
        <f>SUM(MI152, -MI159)</f>
        <v>0</v>
      </c>
      <c r="MJ163" s="6">
        <f>SUM(MJ152, -MJ159)</f>
        <v>0</v>
      </c>
      <c r="MK163" s="6">
        <f>SUM(MK152, -MK159)</f>
        <v>0</v>
      </c>
      <c r="MM163" s="6">
        <f t="shared" ref="MM163:OX163" si="539">SUM(MM152, -MM159)</f>
        <v>0</v>
      </c>
      <c r="MN163" s="6">
        <f t="shared" si="539"/>
        <v>0</v>
      </c>
      <c r="MO163" s="6">
        <f t="shared" si="539"/>
        <v>0</v>
      </c>
      <c r="MP163" s="6">
        <f t="shared" si="539"/>
        <v>0</v>
      </c>
      <c r="MQ163" s="6">
        <f t="shared" si="539"/>
        <v>0</v>
      </c>
      <c r="MR163" s="6">
        <f t="shared" si="539"/>
        <v>0</v>
      </c>
      <c r="MS163" s="6">
        <f t="shared" si="539"/>
        <v>0</v>
      </c>
      <c r="MT163" s="6">
        <f t="shared" si="539"/>
        <v>0</v>
      </c>
      <c r="MU163" s="6">
        <f t="shared" si="539"/>
        <v>0</v>
      </c>
      <c r="MV163" s="6">
        <f t="shared" si="539"/>
        <v>0</v>
      </c>
      <c r="MW163" s="6">
        <f t="shared" si="539"/>
        <v>0</v>
      </c>
      <c r="MX163" s="6">
        <f t="shared" si="539"/>
        <v>0</v>
      </c>
      <c r="MY163" s="6">
        <f t="shared" si="539"/>
        <v>0</v>
      </c>
      <c r="MZ163" s="6">
        <f t="shared" si="539"/>
        <v>0</v>
      </c>
      <c r="NA163" s="6">
        <f t="shared" si="539"/>
        <v>0</v>
      </c>
      <c r="NB163" s="6">
        <f t="shared" si="539"/>
        <v>0</v>
      </c>
      <c r="NC163" s="6">
        <f t="shared" si="539"/>
        <v>0</v>
      </c>
      <c r="ND163" s="6">
        <f t="shared" si="539"/>
        <v>0</v>
      </c>
      <c r="NE163" s="6">
        <f t="shared" si="539"/>
        <v>0</v>
      </c>
      <c r="NF163" s="6">
        <f t="shared" si="539"/>
        <v>0</v>
      </c>
      <c r="NG163" s="6">
        <f t="shared" si="539"/>
        <v>0</v>
      </c>
      <c r="NH163" s="6">
        <f t="shared" si="539"/>
        <v>0</v>
      </c>
      <c r="NI163" s="6">
        <f t="shared" si="539"/>
        <v>0</v>
      </c>
      <c r="NJ163" s="6">
        <f t="shared" si="539"/>
        <v>0</v>
      </c>
      <c r="NK163" s="6">
        <f t="shared" si="539"/>
        <v>0</v>
      </c>
      <c r="NL163" s="6">
        <f t="shared" si="539"/>
        <v>0</v>
      </c>
      <c r="NM163" s="6">
        <f t="shared" si="539"/>
        <v>0</v>
      </c>
      <c r="NN163" s="6">
        <f t="shared" si="539"/>
        <v>0</v>
      </c>
      <c r="NO163" s="6">
        <f t="shared" si="539"/>
        <v>0</v>
      </c>
      <c r="NP163" s="6">
        <f t="shared" si="539"/>
        <v>0</v>
      </c>
      <c r="NQ163" s="6">
        <f t="shared" si="539"/>
        <v>0</v>
      </c>
      <c r="NR163" s="6">
        <f t="shared" si="539"/>
        <v>0</v>
      </c>
      <c r="NS163" s="6">
        <f t="shared" si="539"/>
        <v>0</v>
      </c>
      <c r="NT163" s="6">
        <f t="shared" si="539"/>
        <v>0</v>
      </c>
      <c r="NU163" s="6">
        <f t="shared" si="539"/>
        <v>0</v>
      </c>
      <c r="NV163" s="6">
        <f t="shared" si="539"/>
        <v>0</v>
      </c>
      <c r="NW163" s="6">
        <f t="shared" si="539"/>
        <v>0</v>
      </c>
      <c r="NX163" s="6">
        <f t="shared" si="539"/>
        <v>0</v>
      </c>
      <c r="NY163" s="6">
        <f t="shared" si="539"/>
        <v>0</v>
      </c>
      <c r="NZ163" s="6">
        <f t="shared" si="539"/>
        <v>0</v>
      </c>
      <c r="OA163" s="6">
        <f t="shared" si="539"/>
        <v>0</v>
      </c>
      <c r="OB163" s="6">
        <f t="shared" si="539"/>
        <v>0</v>
      </c>
      <c r="OC163" s="6">
        <f t="shared" si="539"/>
        <v>0</v>
      </c>
      <c r="OD163" s="6">
        <f t="shared" si="539"/>
        <v>0</v>
      </c>
      <c r="OE163" s="6">
        <f t="shared" si="539"/>
        <v>0</v>
      </c>
      <c r="OF163" s="6">
        <f t="shared" si="539"/>
        <v>0</v>
      </c>
      <c r="OG163" s="6">
        <f t="shared" si="539"/>
        <v>0</v>
      </c>
      <c r="OH163" s="6">
        <f t="shared" si="539"/>
        <v>0</v>
      </c>
      <c r="OI163" s="6">
        <f t="shared" si="539"/>
        <v>0</v>
      </c>
      <c r="OJ163" s="6">
        <f t="shared" si="539"/>
        <v>0</v>
      </c>
      <c r="OK163" s="6">
        <f t="shared" si="539"/>
        <v>0</v>
      </c>
      <c r="OL163" s="6">
        <f t="shared" si="539"/>
        <v>0</v>
      </c>
      <c r="OM163" s="6">
        <f t="shared" si="539"/>
        <v>0</v>
      </c>
      <c r="ON163" s="6">
        <f t="shared" si="539"/>
        <v>0</v>
      </c>
      <c r="OO163" s="6">
        <f t="shared" si="539"/>
        <v>0</v>
      </c>
      <c r="OP163" s="6">
        <f t="shared" si="539"/>
        <v>0</v>
      </c>
      <c r="OQ163" s="6">
        <f t="shared" si="539"/>
        <v>0</v>
      </c>
      <c r="OR163" s="6">
        <f t="shared" si="539"/>
        <v>0</v>
      </c>
      <c r="OS163" s="6">
        <f t="shared" si="539"/>
        <v>0</v>
      </c>
      <c r="OT163" s="6">
        <f t="shared" si="539"/>
        <v>0</v>
      </c>
      <c r="OU163" s="6">
        <f t="shared" si="539"/>
        <v>0</v>
      </c>
      <c r="OV163" s="6">
        <f t="shared" si="539"/>
        <v>0</v>
      </c>
      <c r="OW163" s="6">
        <f t="shared" si="539"/>
        <v>0</v>
      </c>
      <c r="OX163" s="6">
        <f t="shared" si="539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40">SUM(PE152, -PE159)</f>
        <v>0</v>
      </c>
      <c r="PF163" s="6">
        <f t="shared" si="540"/>
        <v>0</v>
      </c>
      <c r="PG163" s="6">
        <f t="shared" si="540"/>
        <v>0</v>
      </c>
      <c r="PH163" s="6">
        <f t="shared" si="540"/>
        <v>0</v>
      </c>
      <c r="PI163" s="6">
        <f t="shared" si="540"/>
        <v>0</v>
      </c>
      <c r="PJ163" s="6">
        <f t="shared" si="540"/>
        <v>0</v>
      </c>
      <c r="PK163" s="6">
        <f t="shared" si="540"/>
        <v>0</v>
      </c>
      <c r="PL163" s="6">
        <f t="shared" si="540"/>
        <v>0</v>
      </c>
      <c r="PM163" s="6">
        <f t="shared" si="540"/>
        <v>0</v>
      </c>
      <c r="PN163" s="6">
        <f t="shared" si="540"/>
        <v>0</v>
      </c>
      <c r="PO163" s="6">
        <f t="shared" si="540"/>
        <v>0</v>
      </c>
      <c r="PP163" s="6">
        <f t="shared" si="540"/>
        <v>0</v>
      </c>
      <c r="PQ163" s="6">
        <f t="shared" si="540"/>
        <v>0</v>
      </c>
      <c r="PR163" s="6">
        <f t="shared" si="540"/>
        <v>0</v>
      </c>
      <c r="PS163" s="6">
        <f t="shared" si="540"/>
        <v>0</v>
      </c>
      <c r="PT163" s="6">
        <f t="shared" si="540"/>
        <v>0</v>
      </c>
      <c r="PU163" s="6">
        <f t="shared" si="540"/>
        <v>0</v>
      </c>
      <c r="PV163" s="6">
        <f t="shared" si="540"/>
        <v>0</v>
      </c>
      <c r="PW163" s="6">
        <f t="shared" si="540"/>
        <v>0</v>
      </c>
      <c r="PX163" s="6">
        <f t="shared" si="540"/>
        <v>0</v>
      </c>
      <c r="PY163" s="6">
        <f t="shared" si="540"/>
        <v>0</v>
      </c>
      <c r="PZ163" s="6">
        <f t="shared" si="540"/>
        <v>0</v>
      </c>
      <c r="QA163" s="6">
        <f t="shared" si="540"/>
        <v>0</v>
      </c>
      <c r="QB163" s="6">
        <f t="shared" si="540"/>
        <v>0</v>
      </c>
      <c r="QC163" s="6">
        <f t="shared" si="540"/>
        <v>0</v>
      </c>
      <c r="QD163" s="6">
        <f t="shared" si="540"/>
        <v>0</v>
      </c>
      <c r="QE163" s="6">
        <f t="shared" si="540"/>
        <v>0</v>
      </c>
      <c r="QF163" s="6">
        <f t="shared" si="540"/>
        <v>0</v>
      </c>
      <c r="QG163" s="6">
        <f t="shared" si="540"/>
        <v>0</v>
      </c>
      <c r="QH163" s="6">
        <f t="shared" si="540"/>
        <v>0</v>
      </c>
      <c r="QI163" s="6">
        <f t="shared" si="540"/>
        <v>0</v>
      </c>
      <c r="QJ163" s="6">
        <f t="shared" si="540"/>
        <v>0</v>
      </c>
      <c r="QK163" s="6">
        <f t="shared" si="540"/>
        <v>0</v>
      </c>
      <c r="QL163" s="6">
        <f t="shared" si="540"/>
        <v>0</v>
      </c>
      <c r="QM163" s="6">
        <f t="shared" si="540"/>
        <v>0</v>
      </c>
      <c r="QN163" s="6">
        <f t="shared" si="540"/>
        <v>0</v>
      </c>
      <c r="QO163" s="6">
        <f t="shared" si="540"/>
        <v>0</v>
      </c>
      <c r="QP163" s="6">
        <f t="shared" si="540"/>
        <v>0</v>
      </c>
      <c r="QQ163" s="6">
        <f t="shared" si="540"/>
        <v>0</v>
      </c>
      <c r="QR163" s="6">
        <f t="shared" si="540"/>
        <v>0</v>
      </c>
      <c r="QS163" s="6">
        <f t="shared" si="540"/>
        <v>0</v>
      </c>
      <c r="QT163" s="6">
        <f t="shared" si="540"/>
        <v>0</v>
      </c>
      <c r="QU163" s="6">
        <f t="shared" si="540"/>
        <v>0</v>
      </c>
      <c r="QV163" s="6">
        <f t="shared" si="540"/>
        <v>0</v>
      </c>
      <c r="QW163" s="6">
        <f t="shared" si="540"/>
        <v>0</v>
      </c>
      <c r="QX163" s="6">
        <f t="shared" si="540"/>
        <v>0</v>
      </c>
      <c r="QY163" s="6">
        <f t="shared" si="540"/>
        <v>0</v>
      </c>
      <c r="QZ163" s="6">
        <f t="shared" si="540"/>
        <v>0</v>
      </c>
      <c r="RA163" s="6">
        <f t="shared" si="540"/>
        <v>0</v>
      </c>
      <c r="RB163" s="6">
        <f t="shared" si="540"/>
        <v>0</v>
      </c>
      <c r="RC163" s="6">
        <f t="shared" si="540"/>
        <v>0</v>
      </c>
      <c r="RD163" s="6">
        <f t="shared" si="540"/>
        <v>0</v>
      </c>
      <c r="RE163" s="6">
        <f t="shared" si="540"/>
        <v>0</v>
      </c>
      <c r="RF163" s="6">
        <f t="shared" si="540"/>
        <v>0</v>
      </c>
      <c r="RG163" s="6">
        <f t="shared" si="540"/>
        <v>0</v>
      </c>
      <c r="RH163" s="6">
        <f t="shared" si="540"/>
        <v>0</v>
      </c>
      <c r="RI163" s="6">
        <f t="shared" si="540"/>
        <v>0</v>
      </c>
      <c r="RJ163" s="6">
        <f t="shared" si="540"/>
        <v>0</v>
      </c>
      <c r="RK163" s="6">
        <f t="shared" si="540"/>
        <v>0</v>
      </c>
      <c r="RL163" s="6">
        <f t="shared" si="540"/>
        <v>0</v>
      </c>
      <c r="RM163" s="6">
        <f t="shared" si="540"/>
        <v>0</v>
      </c>
      <c r="RN163" s="6">
        <f t="shared" si="540"/>
        <v>0</v>
      </c>
      <c r="RO163" s="6">
        <f t="shared" si="540"/>
        <v>0</v>
      </c>
      <c r="RP163" s="6">
        <f t="shared" si="540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16" t="s">
        <v>44</v>
      </c>
      <c r="MD164" s="116" t="s">
        <v>44</v>
      </c>
      <c r="ME164" s="116" t="s">
        <v>44</v>
      </c>
      <c r="MF164" s="117" t="s">
        <v>64</v>
      </c>
      <c r="MG164" s="58"/>
      <c r="MH164" s="58"/>
      <c r="MI164" s="58"/>
      <c r="MJ164" s="58"/>
      <c r="MK164" s="58"/>
      <c r="MM164" s="58"/>
      <c r="MN164" s="58"/>
      <c r="MO164" s="58"/>
      <c r="MP164" s="58"/>
      <c r="MQ164" s="58"/>
      <c r="MR164" s="58"/>
      <c r="MS164" s="58"/>
      <c r="MT164" s="58"/>
      <c r="MU164" s="58"/>
      <c r="MV164" s="58"/>
      <c r="MW164" s="58"/>
      <c r="MX164" s="58"/>
      <c r="MY164" s="58"/>
      <c r="MZ164" s="58"/>
      <c r="NA164" s="58"/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14">
        <f>SUM(MC137, -MC142)</f>
        <v>0.21010000000000001</v>
      </c>
      <c r="MD165" s="114">
        <f>SUM(MD137, -MD142)</f>
        <v>0.21820000000000001</v>
      </c>
      <c r="ME165" s="114">
        <f>SUM(ME137, -ME142)</f>
        <v>0.20750000000000002</v>
      </c>
      <c r="MF165" s="114">
        <f>SUM(MF141, -MF143)</f>
        <v>0.20199999999999999</v>
      </c>
      <c r="MG165" s="6">
        <f>SUM(MG153, -MG159)</f>
        <v>0</v>
      </c>
      <c r="MH165" s="6">
        <f>SUM(MH152, -MH158)</f>
        <v>0</v>
      </c>
      <c r="MI165" s="6">
        <f>SUM(MI152, -MI158,)</f>
        <v>0</v>
      </c>
      <c r="MJ165" s="6">
        <f>SUM(MJ153, -MJ159)</f>
        <v>0</v>
      </c>
      <c r="MK165" s="6">
        <f>SUM(MK152, -MK158)</f>
        <v>0</v>
      </c>
      <c r="MM165" s="6">
        <f>SUM(MM152, -MM158,)</f>
        <v>0</v>
      </c>
      <c r="MN165" s="6">
        <f>SUM(MN153, -MN159)</f>
        <v>0</v>
      </c>
      <c r="MO165" s="6">
        <f>SUM(MO152, -MO158)</f>
        <v>0</v>
      </c>
      <c r="MP165" s="6">
        <f>SUM(MP152, -MP158,)</f>
        <v>0</v>
      </c>
      <c r="MQ165" s="6">
        <f>SUM(MQ153, -MQ159)</f>
        <v>0</v>
      </c>
      <c r="MR165" s="6">
        <f>SUM(MR152, -MR158)</f>
        <v>0</v>
      </c>
      <c r="MS165" s="6">
        <f>SUM(MS152, -MS158,)</f>
        <v>0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16" t="s">
        <v>47</v>
      </c>
      <c r="MD166" s="113" t="s">
        <v>37</v>
      </c>
      <c r="ME166" s="113" t="s">
        <v>37</v>
      </c>
      <c r="MF166" s="113" t="s">
        <v>37</v>
      </c>
      <c r="MG166" s="58"/>
      <c r="MH166" s="58"/>
      <c r="MI166" s="58"/>
      <c r="MJ166" s="58"/>
      <c r="MK166" s="58"/>
      <c r="MM166" s="58"/>
      <c r="MN166" s="58"/>
      <c r="MO166" s="58"/>
      <c r="MP166" s="58"/>
      <c r="MQ166" s="58"/>
      <c r="MR166" s="58"/>
      <c r="MS166" s="58"/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41">SUM(LI138, -LI142)</f>
        <v>0.17270000000000002</v>
      </c>
      <c r="LJ167" s="173">
        <f t="shared" si="541"/>
        <v>0.1837</v>
      </c>
      <c r="LK167" s="138">
        <f t="shared" si="541"/>
        <v>0.2177</v>
      </c>
      <c r="LL167" s="110">
        <f t="shared" si="541"/>
        <v>0.20979999999999999</v>
      </c>
      <c r="LM167" s="170">
        <f t="shared" si="541"/>
        <v>0.1885</v>
      </c>
      <c r="LN167" s="138">
        <f t="shared" si="541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>SUM(LX137, -LX141)</f>
        <v>0.20829999999999999</v>
      </c>
      <c r="LY167" s="172">
        <f>SUM(LY137, -LY141)</f>
        <v>0.21479999999999999</v>
      </c>
      <c r="LZ167" s="140">
        <f>SUM(LZ137, -LZ141)</f>
        <v>0.1991</v>
      </c>
      <c r="MA167" s="112">
        <f>SUM(MA137, -MA141)</f>
        <v>0.2087</v>
      </c>
      <c r="MB167" s="172">
        <f>SUM(MB137, -MB141)</f>
        <v>0.1905</v>
      </c>
      <c r="MC167" s="112">
        <f>SUM(MC137, -MC141)</f>
        <v>0.19540000000000002</v>
      </c>
      <c r="MD167" s="114">
        <f>SUM(MD138, -MD142)</f>
        <v>0.19240000000000002</v>
      </c>
      <c r="ME167" s="114">
        <f>SUM(ME138, -ME142)</f>
        <v>0.19939999999999999</v>
      </c>
      <c r="MF167" s="114">
        <f>SUM(MF138, -MF142)</f>
        <v>0.19240000000000002</v>
      </c>
      <c r="MG167" s="6">
        <f>SUM(MG152, -MG158)</f>
        <v>0</v>
      </c>
      <c r="MH167" s="6">
        <f>SUM(MH153, -MH159)</f>
        <v>0</v>
      </c>
      <c r="MI167" s="6">
        <f>SUM(MI153, -MI159)</f>
        <v>0</v>
      </c>
      <c r="MJ167" s="6">
        <f>SUM(MJ152, -MJ158)</f>
        <v>0</v>
      </c>
      <c r="MK167" s="6">
        <f>SUM(MK153, -MK159)</f>
        <v>0</v>
      </c>
      <c r="MM167" s="6">
        <f>SUM(MM153, -MM159)</f>
        <v>0</v>
      </c>
      <c r="MN167" s="6">
        <f>SUM(MN152, -MN158)</f>
        <v>0</v>
      </c>
      <c r="MO167" s="6">
        <f>SUM(MO153, -MO159)</f>
        <v>0</v>
      </c>
      <c r="MP167" s="6">
        <f>SUM(MP153, -MP159)</f>
        <v>0</v>
      </c>
      <c r="MQ167" s="6">
        <f>SUM(MQ152, -MQ158)</f>
        <v>0</v>
      </c>
      <c r="MR167" s="6">
        <f>SUM(MR153, -MR159)</f>
        <v>0</v>
      </c>
      <c r="MS167" s="6">
        <f>SUM(MS153, -MS159)</f>
        <v>0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08" t="s">
        <v>70</v>
      </c>
      <c r="MD168" s="117" t="s">
        <v>64</v>
      </c>
      <c r="ME168" s="117" t="s">
        <v>64</v>
      </c>
      <c r="MF168" s="108" t="s">
        <v>63</v>
      </c>
      <c r="MG168" s="58"/>
      <c r="MH168" s="58"/>
      <c r="MI168" s="58"/>
      <c r="MJ168" s="58"/>
      <c r="MK168" s="58"/>
      <c r="MM168" s="58"/>
      <c r="MN168" s="58"/>
      <c r="MO168" s="58"/>
      <c r="MP168" s="58"/>
      <c r="MQ168" s="58"/>
      <c r="MR168" s="58"/>
      <c r="MS168" s="58"/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42">SUM(EC158, -EC165)</f>
        <v>0</v>
      </c>
      <c r="ED169" s="6">
        <f t="shared" si="542"/>
        <v>0</v>
      </c>
      <c r="EE169" s="6">
        <f t="shared" si="542"/>
        <v>0</v>
      </c>
      <c r="EF169" s="6">
        <f t="shared" si="542"/>
        <v>0</v>
      </c>
      <c r="EG169" s="6">
        <f t="shared" si="542"/>
        <v>0</v>
      </c>
      <c r="EH169" s="6">
        <f t="shared" si="542"/>
        <v>0</v>
      </c>
      <c r="EI169" s="6">
        <f t="shared" si="542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43">SUM(FT136, -FT140)</f>
        <v>7.2999999999999995E-2</v>
      </c>
      <c r="FU169" s="140">
        <f t="shared" si="543"/>
        <v>8.2199999999999995E-2</v>
      </c>
      <c r="FV169" s="114">
        <f t="shared" si="543"/>
        <v>8.0099999999999991E-2</v>
      </c>
      <c r="FW169" s="173">
        <f t="shared" si="543"/>
        <v>7.3499999999999996E-2</v>
      </c>
      <c r="FX169" s="140">
        <f t="shared" si="543"/>
        <v>5.9600000000000007E-2</v>
      </c>
      <c r="FY169" s="109">
        <f t="shared" si="543"/>
        <v>7.4099999999999999E-2</v>
      </c>
      <c r="FZ169" s="181">
        <f t="shared" si="543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44">SUM(GV158, -GV165)</f>
        <v>0</v>
      </c>
      <c r="GW169" s="6">
        <f t="shared" si="544"/>
        <v>0</v>
      </c>
      <c r="GX169" s="6">
        <f t="shared" si="544"/>
        <v>0</v>
      </c>
      <c r="GY169" s="6">
        <f t="shared" si="544"/>
        <v>0</v>
      </c>
      <c r="GZ169" s="6">
        <f t="shared" si="544"/>
        <v>0</v>
      </c>
      <c r="HA169" s="6">
        <f t="shared" si="544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45">SUM(JH141, -JH143)</f>
        <v>0.12380000000000001</v>
      </c>
      <c r="JI169" s="114">
        <f t="shared" si="545"/>
        <v>0.1343</v>
      </c>
      <c r="JJ169" s="173">
        <f t="shared" si="545"/>
        <v>0.1293</v>
      </c>
      <c r="JK169" s="138">
        <f t="shared" si="545"/>
        <v>0.12769999999999998</v>
      </c>
      <c r="JL169" s="110">
        <f t="shared" si="545"/>
        <v>0.12459999999999999</v>
      </c>
      <c r="JM169" s="170">
        <f t="shared" si="545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46">SUM(KH141, -KH143)</f>
        <v>0.16819999999999999</v>
      </c>
      <c r="KI169" s="170">
        <f t="shared" si="546"/>
        <v>0.16109999999999999</v>
      </c>
      <c r="KJ169" s="138">
        <f t="shared" si="546"/>
        <v>0.18029999999999999</v>
      </c>
      <c r="KK169" s="110">
        <f t="shared" si="546"/>
        <v>0.18049999999999999</v>
      </c>
      <c r="KL169" s="170">
        <f t="shared" si="546"/>
        <v>0.1888</v>
      </c>
      <c r="KM169" s="140">
        <f t="shared" si="546"/>
        <v>0.17759999999999998</v>
      </c>
      <c r="KN169" s="114">
        <f t="shared" si="546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14">
        <f>SUM(MC136, -MC140)</f>
        <v>0.18770000000000001</v>
      </c>
      <c r="MD169" s="114">
        <f>SUM(MD141, -MD143)</f>
        <v>0.19189999999999999</v>
      </c>
      <c r="ME169" s="114">
        <f>SUM(ME141, -ME143)</f>
        <v>0.19790000000000002</v>
      </c>
      <c r="MF169" s="110">
        <f>SUM(MF136, -MF141)</f>
        <v>0.17350000000000002</v>
      </c>
      <c r="MG169" s="6">
        <f>SUM(MG158, -MG165)</f>
        <v>0</v>
      </c>
      <c r="MH169" s="6">
        <f>SUM(MH158, -MH165)</f>
        <v>0</v>
      </c>
      <c r="MI169" s="6">
        <f>SUM(MI158, -MI165)</f>
        <v>0</v>
      </c>
      <c r="MJ169" s="6">
        <f>SUM(MJ158, -MJ165)</f>
        <v>0</v>
      </c>
      <c r="MK169" s="6">
        <f>SUM(MK158, -MK165)</f>
        <v>0</v>
      </c>
      <c r="MM169" s="6">
        <f t="shared" ref="MM169:OX169" si="547">SUM(MM158, -MM165)</f>
        <v>0</v>
      </c>
      <c r="MN169" s="6">
        <f t="shared" si="547"/>
        <v>0</v>
      </c>
      <c r="MO169" s="6">
        <f t="shared" si="547"/>
        <v>0</v>
      </c>
      <c r="MP169" s="6">
        <f t="shared" si="547"/>
        <v>0</v>
      </c>
      <c r="MQ169" s="6">
        <f t="shared" si="547"/>
        <v>0</v>
      </c>
      <c r="MR169" s="6">
        <f t="shared" si="547"/>
        <v>0</v>
      </c>
      <c r="MS169" s="6">
        <f t="shared" si="547"/>
        <v>0</v>
      </c>
      <c r="MT169" s="6">
        <f t="shared" si="547"/>
        <v>0</v>
      </c>
      <c r="MU169" s="6">
        <f t="shared" si="547"/>
        <v>0</v>
      </c>
      <c r="MV169" s="6">
        <f t="shared" si="547"/>
        <v>0</v>
      </c>
      <c r="MW169" s="6">
        <f t="shared" si="547"/>
        <v>0</v>
      </c>
      <c r="MX169" s="6">
        <f t="shared" si="547"/>
        <v>0</v>
      </c>
      <c r="MY169" s="6">
        <f t="shared" si="547"/>
        <v>0</v>
      </c>
      <c r="MZ169" s="6">
        <f t="shared" si="547"/>
        <v>0</v>
      </c>
      <c r="NA169" s="6">
        <f t="shared" si="547"/>
        <v>0</v>
      </c>
      <c r="NB169" s="6">
        <f t="shared" si="547"/>
        <v>0</v>
      </c>
      <c r="NC169" s="6">
        <f t="shared" si="547"/>
        <v>0</v>
      </c>
      <c r="ND169" s="6">
        <f t="shared" si="547"/>
        <v>0</v>
      </c>
      <c r="NE169" s="6">
        <f t="shared" si="547"/>
        <v>0</v>
      </c>
      <c r="NF169" s="6">
        <f t="shared" si="547"/>
        <v>0</v>
      </c>
      <c r="NG169" s="6">
        <f t="shared" si="547"/>
        <v>0</v>
      </c>
      <c r="NH169" s="6">
        <f t="shared" si="547"/>
        <v>0</v>
      </c>
      <c r="NI169" s="6">
        <f t="shared" si="547"/>
        <v>0</v>
      </c>
      <c r="NJ169" s="6">
        <f t="shared" si="547"/>
        <v>0</v>
      </c>
      <c r="NK169" s="6">
        <f t="shared" si="547"/>
        <v>0</v>
      </c>
      <c r="NL169" s="6">
        <f t="shared" si="547"/>
        <v>0</v>
      </c>
      <c r="NM169" s="6">
        <f t="shared" si="547"/>
        <v>0</v>
      </c>
      <c r="NN169" s="6">
        <f t="shared" si="547"/>
        <v>0</v>
      </c>
      <c r="NO169" s="6">
        <f t="shared" si="547"/>
        <v>0</v>
      </c>
      <c r="NP169" s="6">
        <f t="shared" si="547"/>
        <v>0</v>
      </c>
      <c r="NQ169" s="6">
        <f t="shared" si="547"/>
        <v>0</v>
      </c>
      <c r="NR169" s="6">
        <f t="shared" si="547"/>
        <v>0</v>
      </c>
      <c r="NS169" s="6">
        <f t="shared" si="547"/>
        <v>0</v>
      </c>
      <c r="NT169" s="6">
        <f t="shared" si="547"/>
        <v>0</v>
      </c>
      <c r="NU169" s="6">
        <f t="shared" si="547"/>
        <v>0</v>
      </c>
      <c r="NV169" s="6">
        <f t="shared" si="547"/>
        <v>0</v>
      </c>
      <c r="NW169" s="6">
        <f t="shared" si="547"/>
        <v>0</v>
      </c>
      <c r="NX169" s="6">
        <f t="shared" si="547"/>
        <v>0</v>
      </c>
      <c r="NY169" s="6">
        <f t="shared" si="547"/>
        <v>0</v>
      </c>
      <c r="NZ169" s="6">
        <f t="shared" si="547"/>
        <v>0</v>
      </c>
      <c r="OA169" s="6">
        <f t="shared" si="547"/>
        <v>0</v>
      </c>
      <c r="OB169" s="6">
        <f t="shared" si="547"/>
        <v>0</v>
      </c>
      <c r="OC169" s="6">
        <f t="shared" si="547"/>
        <v>0</v>
      </c>
      <c r="OD169" s="6">
        <f t="shared" si="547"/>
        <v>0</v>
      </c>
      <c r="OE169" s="6">
        <f t="shared" si="547"/>
        <v>0</v>
      </c>
      <c r="OF169" s="6">
        <f t="shared" si="547"/>
        <v>0</v>
      </c>
      <c r="OG169" s="6">
        <f t="shared" si="547"/>
        <v>0</v>
      </c>
      <c r="OH169" s="6">
        <f t="shared" si="547"/>
        <v>0</v>
      </c>
      <c r="OI169" s="6">
        <f t="shared" si="547"/>
        <v>0</v>
      </c>
      <c r="OJ169" s="6">
        <f t="shared" si="547"/>
        <v>0</v>
      </c>
      <c r="OK169" s="6">
        <f t="shared" si="547"/>
        <v>0</v>
      </c>
      <c r="OL169" s="6">
        <f t="shared" si="547"/>
        <v>0</v>
      </c>
      <c r="OM169" s="6">
        <f t="shared" si="547"/>
        <v>0</v>
      </c>
      <c r="ON169" s="6">
        <f t="shared" si="547"/>
        <v>0</v>
      </c>
      <c r="OO169" s="6">
        <f t="shared" si="547"/>
        <v>0</v>
      </c>
      <c r="OP169" s="6">
        <f t="shared" si="547"/>
        <v>0</v>
      </c>
      <c r="OQ169" s="6">
        <f t="shared" si="547"/>
        <v>0</v>
      </c>
      <c r="OR169" s="6">
        <f t="shared" si="547"/>
        <v>0</v>
      </c>
      <c r="OS169" s="6">
        <f t="shared" si="547"/>
        <v>0</v>
      </c>
      <c r="OT169" s="6">
        <f t="shared" si="547"/>
        <v>0</v>
      </c>
      <c r="OU169" s="6">
        <f t="shared" si="547"/>
        <v>0</v>
      </c>
      <c r="OV169" s="6">
        <f t="shared" si="547"/>
        <v>0</v>
      </c>
      <c r="OW169" s="6">
        <f t="shared" si="547"/>
        <v>0</v>
      </c>
      <c r="OX169" s="6">
        <f t="shared" si="547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548">SUM(PE158, -PE165)</f>
        <v>0</v>
      </c>
      <c r="PF169" s="6">
        <f t="shared" si="548"/>
        <v>0</v>
      </c>
      <c r="PG169" s="6">
        <f t="shared" si="548"/>
        <v>0</v>
      </c>
      <c r="PH169" s="6">
        <f t="shared" si="548"/>
        <v>0</v>
      </c>
      <c r="PI169" s="6">
        <f t="shared" si="548"/>
        <v>0</v>
      </c>
      <c r="PJ169" s="6">
        <f t="shared" si="548"/>
        <v>0</v>
      </c>
      <c r="PK169" s="6">
        <f t="shared" si="548"/>
        <v>0</v>
      </c>
      <c r="PL169" s="6">
        <f t="shared" si="548"/>
        <v>0</v>
      </c>
      <c r="PM169" s="6">
        <f t="shared" si="548"/>
        <v>0</v>
      </c>
      <c r="PN169" s="6">
        <f t="shared" si="548"/>
        <v>0</v>
      </c>
      <c r="PO169" s="6">
        <f t="shared" si="548"/>
        <v>0</v>
      </c>
      <c r="PP169" s="6">
        <f t="shared" si="548"/>
        <v>0</v>
      </c>
      <c r="PQ169" s="6">
        <f t="shared" si="548"/>
        <v>0</v>
      </c>
      <c r="PR169" s="6">
        <f t="shared" si="548"/>
        <v>0</v>
      </c>
      <c r="PS169" s="6">
        <f t="shared" si="548"/>
        <v>0</v>
      </c>
      <c r="PT169" s="6">
        <f t="shared" si="548"/>
        <v>0</v>
      </c>
      <c r="PU169" s="6">
        <f t="shared" si="548"/>
        <v>0</v>
      </c>
      <c r="PV169" s="6">
        <f t="shared" si="548"/>
        <v>0</v>
      </c>
      <c r="PW169" s="6">
        <f t="shared" si="548"/>
        <v>0</v>
      </c>
      <c r="PX169" s="6">
        <f t="shared" si="548"/>
        <v>0</v>
      </c>
      <c r="PY169" s="6">
        <f t="shared" si="548"/>
        <v>0</v>
      </c>
      <c r="PZ169" s="6">
        <f t="shared" si="548"/>
        <v>0</v>
      </c>
      <c r="QA169" s="6">
        <f t="shared" si="548"/>
        <v>0</v>
      </c>
      <c r="QB169" s="6">
        <f t="shared" si="548"/>
        <v>0</v>
      </c>
      <c r="QC169" s="6">
        <f t="shared" si="548"/>
        <v>0</v>
      </c>
      <c r="QD169" s="6">
        <f t="shared" si="548"/>
        <v>0</v>
      </c>
      <c r="QE169" s="6">
        <f t="shared" si="548"/>
        <v>0</v>
      </c>
      <c r="QF169" s="6">
        <f t="shared" si="548"/>
        <v>0</v>
      </c>
      <c r="QG169" s="6">
        <f t="shared" si="548"/>
        <v>0</v>
      </c>
      <c r="QH169" s="6">
        <f t="shared" si="548"/>
        <v>0</v>
      </c>
      <c r="QI169" s="6">
        <f t="shared" si="548"/>
        <v>0</v>
      </c>
      <c r="QJ169" s="6">
        <f t="shared" si="548"/>
        <v>0</v>
      </c>
      <c r="QK169" s="6">
        <f t="shared" si="548"/>
        <v>0</v>
      </c>
      <c r="QL169" s="6">
        <f t="shared" si="548"/>
        <v>0</v>
      </c>
      <c r="QM169" s="6">
        <f t="shared" si="548"/>
        <v>0</v>
      </c>
      <c r="QN169" s="6">
        <f t="shared" si="548"/>
        <v>0</v>
      </c>
      <c r="QO169" s="6">
        <f t="shared" si="548"/>
        <v>0</v>
      </c>
      <c r="QP169" s="6">
        <f t="shared" si="548"/>
        <v>0</v>
      </c>
      <c r="QQ169" s="6">
        <f t="shared" si="548"/>
        <v>0</v>
      </c>
      <c r="QR169" s="6">
        <f t="shared" si="548"/>
        <v>0</v>
      </c>
      <c r="QS169" s="6">
        <f t="shared" si="548"/>
        <v>0</v>
      </c>
      <c r="QT169" s="6">
        <f t="shared" si="548"/>
        <v>0</v>
      </c>
      <c r="QU169" s="6">
        <f t="shared" si="548"/>
        <v>0</v>
      </c>
      <c r="QV169" s="6">
        <f t="shared" si="548"/>
        <v>0</v>
      </c>
      <c r="QW169" s="6">
        <f t="shared" si="548"/>
        <v>0</v>
      </c>
      <c r="QX169" s="6">
        <f t="shared" si="548"/>
        <v>0</v>
      </c>
      <c r="QY169" s="6">
        <f t="shared" si="548"/>
        <v>0</v>
      </c>
      <c r="QZ169" s="6">
        <f t="shared" si="548"/>
        <v>0</v>
      </c>
      <c r="RA169" s="6">
        <f t="shared" si="548"/>
        <v>0</v>
      </c>
      <c r="RB169" s="6">
        <f t="shared" si="548"/>
        <v>0</v>
      </c>
      <c r="RC169" s="6">
        <f t="shared" si="548"/>
        <v>0</v>
      </c>
      <c r="RD169" s="6">
        <f t="shared" si="548"/>
        <v>0</v>
      </c>
      <c r="RE169" s="6">
        <f t="shared" si="548"/>
        <v>0</v>
      </c>
      <c r="RF169" s="6">
        <f t="shared" si="548"/>
        <v>0</v>
      </c>
      <c r="RG169" s="6">
        <f t="shared" si="548"/>
        <v>0</v>
      </c>
      <c r="RH169" s="6">
        <f t="shared" si="548"/>
        <v>0</v>
      </c>
      <c r="RI169" s="6">
        <f t="shared" si="548"/>
        <v>0</v>
      </c>
      <c r="RJ169" s="6">
        <f t="shared" si="548"/>
        <v>0</v>
      </c>
      <c r="RK169" s="6">
        <f t="shared" si="548"/>
        <v>0</v>
      </c>
      <c r="RL169" s="6">
        <f t="shared" si="548"/>
        <v>0</v>
      </c>
      <c r="RM169" s="6">
        <f t="shared" si="548"/>
        <v>0</v>
      </c>
      <c r="RN169" s="6">
        <f t="shared" si="548"/>
        <v>0</v>
      </c>
      <c r="RO169" s="6">
        <f t="shared" si="548"/>
        <v>0</v>
      </c>
      <c r="RP169" s="6">
        <f t="shared" si="548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13" t="s">
        <v>37</v>
      </c>
      <c r="MD170" s="116" t="s">
        <v>47</v>
      </c>
      <c r="ME170" s="116" t="s">
        <v>47</v>
      </c>
      <c r="MF170" s="116" t="s">
        <v>47</v>
      </c>
      <c r="MG170" s="58"/>
      <c r="MH170" s="58"/>
      <c r="MI170" s="58"/>
      <c r="MJ170" s="58"/>
      <c r="MK170" s="58"/>
      <c r="MM170" s="58"/>
      <c r="MN170" s="58"/>
      <c r="MO170" s="58"/>
      <c r="MP170" s="58"/>
      <c r="MQ170" s="58"/>
      <c r="MR170" s="58"/>
      <c r="MS170" s="58"/>
      <c r="MT170" s="58"/>
      <c r="MU170" s="58"/>
      <c r="MV170" s="58"/>
      <c r="MW170" s="58"/>
      <c r="MX170" s="58"/>
      <c r="MY170" s="58"/>
      <c r="MZ170" s="58"/>
      <c r="NA170" s="58"/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549">SUM(FS136, -FS139)</f>
        <v>7.3099999999999998E-2</v>
      </c>
      <c r="FT171" s="173">
        <f t="shared" si="549"/>
        <v>7.0199999999999999E-2</v>
      </c>
      <c r="FU171" s="140">
        <f t="shared" si="549"/>
        <v>6.8899999999999989E-2</v>
      </c>
      <c r="FV171" s="114">
        <f t="shared" si="549"/>
        <v>6.8199999999999997E-2</v>
      </c>
      <c r="FW171" s="173">
        <f t="shared" si="549"/>
        <v>7.0999999999999994E-2</v>
      </c>
      <c r="FX171" s="140">
        <f t="shared" si="549"/>
        <v>5.4600000000000003E-2</v>
      </c>
      <c r="FY171" s="114">
        <f t="shared" si="549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550">SUM(JA140, -JA142)</f>
        <v>0.12590000000000001</v>
      </c>
      <c r="JB171" s="140">
        <f t="shared" si="550"/>
        <v>0.1386</v>
      </c>
      <c r="JC171" s="114">
        <f t="shared" si="550"/>
        <v>0.12559999999999999</v>
      </c>
      <c r="JD171" s="173">
        <f t="shared" si="550"/>
        <v>0.11890000000000001</v>
      </c>
      <c r="JE171" s="140">
        <f t="shared" si="550"/>
        <v>0.12520000000000001</v>
      </c>
      <c r="JF171" s="110">
        <f t="shared" si="550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551">SUM(KM136, -KM141)</f>
        <v>0.14129999999999998</v>
      </c>
      <c r="KN171" s="110">
        <f t="shared" si="551"/>
        <v>0.13769999999999999</v>
      </c>
      <c r="KO171" s="172">
        <f t="shared" si="551"/>
        <v>0.13780000000000001</v>
      </c>
      <c r="KP171" s="142">
        <f t="shared" si="551"/>
        <v>0.13749999999999998</v>
      </c>
      <c r="KQ171" s="114">
        <f t="shared" si="551"/>
        <v>0.1515</v>
      </c>
      <c r="KR171" s="172">
        <f t="shared" si="551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14">
        <f>SUM(MC138, -MC142)</f>
        <v>0.17849999999999999</v>
      </c>
      <c r="MD171" s="112">
        <f>SUM(MD137, -MD141)</f>
        <v>0.19020000000000001</v>
      </c>
      <c r="ME171" s="112">
        <f>SUM(ME137, -ME141)</f>
        <v>0.17699999999999999</v>
      </c>
      <c r="MF171" s="112">
        <f>SUM(MF137, -MF141)</f>
        <v>0.16120000000000001</v>
      </c>
      <c r="MG171" s="6">
        <f>SUM(MG159, -MG165)</f>
        <v>0</v>
      </c>
      <c r="MH171" s="6">
        <f>SUM(MH158, -MH164)</f>
        <v>0</v>
      </c>
      <c r="MI171" s="6">
        <f>SUM(MI158, -MI164,)</f>
        <v>0</v>
      </c>
      <c r="MJ171" s="6">
        <f>SUM(MJ159, -MJ165)</f>
        <v>0</v>
      </c>
      <c r="MK171" s="6">
        <f>SUM(MK158, -MK164)</f>
        <v>0</v>
      </c>
      <c r="MM171" s="6">
        <f>SUM(MM158, -MM164,)</f>
        <v>0</v>
      </c>
      <c r="MN171" s="6">
        <f>SUM(MN159, -MN165)</f>
        <v>0</v>
      </c>
      <c r="MO171" s="6">
        <f>SUM(MO158, -MO164)</f>
        <v>0</v>
      </c>
      <c r="MP171" s="6">
        <f>SUM(MP158, -MP164,)</f>
        <v>0</v>
      </c>
      <c r="MQ171" s="6">
        <f>SUM(MQ159, -MQ165)</f>
        <v>0</v>
      </c>
      <c r="MR171" s="6">
        <f>SUM(MR158, -MR164)</f>
        <v>0</v>
      </c>
      <c r="MS171" s="6">
        <f>SUM(MS158, -MS164,)</f>
        <v>0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08" t="s">
        <v>57</v>
      </c>
      <c r="MD172" s="108" t="s">
        <v>70</v>
      </c>
      <c r="ME172" s="108" t="s">
        <v>70</v>
      </c>
      <c r="MF172" s="253" t="s">
        <v>54</v>
      </c>
      <c r="MG172" s="58"/>
      <c r="MH172" s="58"/>
      <c r="MI172" s="58"/>
      <c r="MJ172" s="58"/>
      <c r="MK172" s="58"/>
      <c r="MM172" s="58"/>
      <c r="MN172" s="58"/>
      <c r="MO172" s="58"/>
      <c r="MP172" s="58"/>
      <c r="MQ172" s="58"/>
      <c r="MR172" s="58"/>
      <c r="MS172" s="58"/>
      <c r="MT172" s="58"/>
      <c r="MU172" s="58"/>
      <c r="MV172" s="58"/>
      <c r="MW172" s="58"/>
      <c r="MX172" s="58"/>
      <c r="MY172" s="58"/>
      <c r="MZ172" s="58"/>
      <c r="NA172" s="58"/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10">
        <f>SUM(MC136, -MC139)</f>
        <v>0.17810000000000001</v>
      </c>
      <c r="MD173" s="114">
        <f>SUM(MD136, -MD140)</f>
        <v>0.18260000000000001</v>
      </c>
      <c r="ME173" s="114">
        <f>SUM(ME136, -ME140)</f>
        <v>0.17029999999999998</v>
      </c>
      <c r="MF173" s="112">
        <f>SUM(MF142, -MF143)</f>
        <v>0.15820000000000001</v>
      </c>
      <c r="MG173" s="6">
        <f>SUM(MG158, -MG164)</f>
        <v>0</v>
      </c>
      <c r="MH173" s="6">
        <f>SUM(MH159, -MH165)</f>
        <v>0</v>
      </c>
      <c r="MI173" s="6">
        <f>SUM(MI159, -MI165)</f>
        <v>0</v>
      </c>
      <c r="MJ173" s="6">
        <f>SUM(MJ158, -MJ164)</f>
        <v>0</v>
      </c>
      <c r="MK173" s="6">
        <f>SUM(MK159, -MK165)</f>
        <v>0</v>
      </c>
      <c r="MM173" s="6">
        <f>SUM(MM159, -MM165)</f>
        <v>0</v>
      </c>
      <c r="MN173" s="6">
        <f>SUM(MN158, -MN164)</f>
        <v>0</v>
      </c>
      <c r="MO173" s="6">
        <f>SUM(MO159, -MO165)</f>
        <v>0</v>
      </c>
      <c r="MP173" s="6">
        <f>SUM(MP159, -MP165)</f>
        <v>0</v>
      </c>
      <c r="MQ173" s="6">
        <f>SUM(MQ158, -MQ164)</f>
        <v>0</v>
      </c>
      <c r="MR173" s="6">
        <f>SUM(MR159, -MR165)</f>
        <v>0</v>
      </c>
      <c r="MS173" s="6">
        <f>SUM(MS159, -MS165)</f>
        <v>0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17" t="s">
        <v>64</v>
      </c>
      <c r="MD174" s="108" t="s">
        <v>57</v>
      </c>
      <c r="ME174" s="113" t="s">
        <v>40</v>
      </c>
      <c r="MF174" s="108" t="s">
        <v>57</v>
      </c>
      <c r="MG174" s="58"/>
      <c r="MH174" s="58"/>
      <c r="MI174" s="58"/>
      <c r="MJ174" s="58"/>
      <c r="MK174" s="58"/>
      <c r="MM174" s="58"/>
      <c r="MN174" s="58"/>
      <c r="MO174" s="58"/>
      <c r="MP174" s="58"/>
      <c r="MQ174" s="58"/>
      <c r="MR174" s="58"/>
      <c r="MS174" s="58"/>
      <c r="MT174" s="58"/>
      <c r="MU174" s="58"/>
      <c r="MV174" s="58"/>
      <c r="MW174" s="58"/>
      <c r="MX174" s="58"/>
      <c r="MY174" s="58"/>
      <c r="MZ174" s="58"/>
      <c r="NA174" s="58"/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552">SUM(EC164, -EC171)</f>
        <v>0</v>
      </c>
      <c r="ED175" s="6">
        <f t="shared" si="552"/>
        <v>0</v>
      </c>
      <c r="EE175" s="6">
        <f t="shared" si="552"/>
        <v>0</v>
      </c>
      <c r="EF175" s="6">
        <f t="shared" si="552"/>
        <v>0</v>
      </c>
      <c r="EG175" s="6">
        <f t="shared" si="552"/>
        <v>0</v>
      </c>
      <c r="EH175" s="6">
        <f t="shared" si="552"/>
        <v>0</v>
      </c>
      <c r="EI175" s="6">
        <f t="shared" si="552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553">SUM(GV164, -GV171)</f>
        <v>0</v>
      </c>
      <c r="GW175" s="6">
        <f t="shared" si="553"/>
        <v>0</v>
      </c>
      <c r="GX175" s="6">
        <f t="shared" si="553"/>
        <v>0</v>
      </c>
      <c r="GY175" s="6">
        <f t="shared" si="553"/>
        <v>0</v>
      </c>
      <c r="GZ175" s="6">
        <f t="shared" si="553"/>
        <v>0</v>
      </c>
      <c r="HA175" s="6">
        <f t="shared" si="553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14">
        <f>SUM(MC141, -MC143)</f>
        <v>0.17070000000000002</v>
      </c>
      <c r="MD175" s="110">
        <f>SUM(MD136, -MD139)</f>
        <v>0.1678</v>
      </c>
      <c r="ME175" s="114">
        <f>SUM(ME138, -ME141)</f>
        <v>0.16889999999999999</v>
      </c>
      <c r="MF175" s="110">
        <f>SUM(MF136, -MF140)</f>
        <v>0.1537</v>
      </c>
      <c r="MG175" s="6">
        <f>SUM(MG164, -MG171)</f>
        <v>0</v>
      </c>
      <c r="MH175" s="6">
        <f>SUM(MH164, -MH171)</f>
        <v>0</v>
      </c>
      <c r="MI175" s="6">
        <f>SUM(MI164, -MI171)</f>
        <v>0</v>
      </c>
      <c r="MJ175" s="6">
        <f>SUM(MJ164, -MJ171)</f>
        <v>0</v>
      </c>
      <c r="MK175" s="6">
        <f>SUM(MK164, -MK171)</f>
        <v>0</v>
      </c>
      <c r="MM175" s="6">
        <f t="shared" ref="MM175:OX175" si="554">SUM(MM164, -MM171)</f>
        <v>0</v>
      </c>
      <c r="MN175" s="6">
        <f t="shared" si="554"/>
        <v>0</v>
      </c>
      <c r="MO175" s="6">
        <f t="shared" si="554"/>
        <v>0</v>
      </c>
      <c r="MP175" s="6">
        <f t="shared" si="554"/>
        <v>0</v>
      </c>
      <c r="MQ175" s="6">
        <f t="shared" si="554"/>
        <v>0</v>
      </c>
      <c r="MR175" s="6">
        <f t="shared" si="554"/>
        <v>0</v>
      </c>
      <c r="MS175" s="6">
        <f t="shared" si="554"/>
        <v>0</v>
      </c>
      <c r="MT175" s="6">
        <f t="shared" si="554"/>
        <v>0</v>
      </c>
      <c r="MU175" s="6">
        <f t="shared" si="554"/>
        <v>0</v>
      </c>
      <c r="MV175" s="6">
        <f t="shared" si="554"/>
        <v>0</v>
      </c>
      <c r="MW175" s="6">
        <f t="shared" si="554"/>
        <v>0</v>
      </c>
      <c r="MX175" s="6">
        <f t="shared" si="554"/>
        <v>0</v>
      </c>
      <c r="MY175" s="6">
        <f t="shared" si="554"/>
        <v>0</v>
      </c>
      <c r="MZ175" s="6">
        <f t="shared" si="554"/>
        <v>0</v>
      </c>
      <c r="NA175" s="6">
        <f t="shared" si="554"/>
        <v>0</v>
      </c>
      <c r="NB175" s="6">
        <f t="shared" si="554"/>
        <v>0</v>
      </c>
      <c r="NC175" s="6">
        <f t="shared" si="554"/>
        <v>0</v>
      </c>
      <c r="ND175" s="6">
        <f t="shared" si="554"/>
        <v>0</v>
      </c>
      <c r="NE175" s="6">
        <f t="shared" si="554"/>
        <v>0</v>
      </c>
      <c r="NF175" s="6">
        <f t="shared" si="554"/>
        <v>0</v>
      </c>
      <c r="NG175" s="6">
        <f t="shared" si="554"/>
        <v>0</v>
      </c>
      <c r="NH175" s="6">
        <f t="shared" si="554"/>
        <v>0</v>
      </c>
      <c r="NI175" s="6">
        <f t="shared" si="554"/>
        <v>0</v>
      </c>
      <c r="NJ175" s="6">
        <f t="shared" si="554"/>
        <v>0</v>
      </c>
      <c r="NK175" s="6">
        <f t="shared" si="554"/>
        <v>0</v>
      </c>
      <c r="NL175" s="6">
        <f t="shared" si="554"/>
        <v>0</v>
      </c>
      <c r="NM175" s="6">
        <f t="shared" si="554"/>
        <v>0</v>
      </c>
      <c r="NN175" s="6">
        <f t="shared" si="554"/>
        <v>0</v>
      </c>
      <c r="NO175" s="6">
        <f t="shared" si="554"/>
        <v>0</v>
      </c>
      <c r="NP175" s="6">
        <f t="shared" si="554"/>
        <v>0</v>
      </c>
      <c r="NQ175" s="6">
        <f t="shared" si="554"/>
        <v>0</v>
      </c>
      <c r="NR175" s="6">
        <f t="shared" si="554"/>
        <v>0</v>
      </c>
      <c r="NS175" s="6">
        <f t="shared" si="554"/>
        <v>0</v>
      </c>
      <c r="NT175" s="6">
        <f t="shared" si="554"/>
        <v>0</v>
      </c>
      <c r="NU175" s="6">
        <f t="shared" si="554"/>
        <v>0</v>
      </c>
      <c r="NV175" s="6">
        <f t="shared" si="554"/>
        <v>0</v>
      </c>
      <c r="NW175" s="6">
        <f t="shared" si="554"/>
        <v>0</v>
      </c>
      <c r="NX175" s="6">
        <f t="shared" si="554"/>
        <v>0</v>
      </c>
      <c r="NY175" s="6">
        <f t="shared" si="554"/>
        <v>0</v>
      </c>
      <c r="NZ175" s="6">
        <f t="shared" si="554"/>
        <v>0</v>
      </c>
      <c r="OA175" s="6">
        <f t="shared" si="554"/>
        <v>0</v>
      </c>
      <c r="OB175" s="6">
        <f t="shared" si="554"/>
        <v>0</v>
      </c>
      <c r="OC175" s="6">
        <f t="shared" si="554"/>
        <v>0</v>
      </c>
      <c r="OD175" s="6">
        <f t="shared" si="554"/>
        <v>0</v>
      </c>
      <c r="OE175" s="6">
        <f t="shared" si="554"/>
        <v>0</v>
      </c>
      <c r="OF175" s="6">
        <f t="shared" si="554"/>
        <v>0</v>
      </c>
      <c r="OG175" s="6">
        <f t="shared" si="554"/>
        <v>0</v>
      </c>
      <c r="OH175" s="6">
        <f t="shared" si="554"/>
        <v>0</v>
      </c>
      <c r="OI175" s="6">
        <f t="shared" si="554"/>
        <v>0</v>
      </c>
      <c r="OJ175" s="6">
        <f t="shared" si="554"/>
        <v>0</v>
      </c>
      <c r="OK175" s="6">
        <f t="shared" si="554"/>
        <v>0</v>
      </c>
      <c r="OL175" s="6">
        <f t="shared" si="554"/>
        <v>0</v>
      </c>
      <c r="OM175" s="6">
        <f t="shared" si="554"/>
        <v>0</v>
      </c>
      <c r="ON175" s="6">
        <f t="shared" si="554"/>
        <v>0</v>
      </c>
      <c r="OO175" s="6">
        <f t="shared" si="554"/>
        <v>0</v>
      </c>
      <c r="OP175" s="6">
        <f t="shared" si="554"/>
        <v>0</v>
      </c>
      <c r="OQ175" s="6">
        <f t="shared" si="554"/>
        <v>0</v>
      </c>
      <c r="OR175" s="6">
        <f t="shared" si="554"/>
        <v>0</v>
      </c>
      <c r="OS175" s="6">
        <f t="shared" si="554"/>
        <v>0</v>
      </c>
      <c r="OT175" s="6">
        <f t="shared" si="554"/>
        <v>0</v>
      </c>
      <c r="OU175" s="6">
        <f t="shared" si="554"/>
        <v>0</v>
      </c>
      <c r="OV175" s="6">
        <f t="shared" si="554"/>
        <v>0</v>
      </c>
      <c r="OW175" s="6">
        <f t="shared" si="554"/>
        <v>0</v>
      </c>
      <c r="OX175" s="6">
        <f t="shared" si="554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555">SUM(PE164, -PE171)</f>
        <v>0</v>
      </c>
      <c r="PF175" s="6">
        <f t="shared" si="555"/>
        <v>0</v>
      </c>
      <c r="PG175" s="6">
        <f t="shared" si="555"/>
        <v>0</v>
      </c>
      <c r="PH175" s="6">
        <f t="shared" si="555"/>
        <v>0</v>
      </c>
      <c r="PI175" s="6">
        <f t="shared" si="555"/>
        <v>0</v>
      </c>
      <c r="PJ175" s="6">
        <f t="shared" si="555"/>
        <v>0</v>
      </c>
      <c r="PK175" s="6">
        <f t="shared" si="555"/>
        <v>0</v>
      </c>
      <c r="PL175" s="6">
        <f t="shared" si="555"/>
        <v>0</v>
      </c>
      <c r="PM175" s="6">
        <f t="shared" si="555"/>
        <v>0</v>
      </c>
      <c r="PN175" s="6">
        <f t="shared" si="555"/>
        <v>0</v>
      </c>
      <c r="PO175" s="6">
        <f t="shared" si="555"/>
        <v>0</v>
      </c>
      <c r="PP175" s="6">
        <f t="shared" si="555"/>
        <v>0</v>
      </c>
      <c r="PQ175" s="6">
        <f t="shared" si="555"/>
        <v>0</v>
      </c>
      <c r="PR175" s="6">
        <f t="shared" si="555"/>
        <v>0</v>
      </c>
      <c r="PS175" s="6">
        <f t="shared" si="555"/>
        <v>0</v>
      </c>
      <c r="PT175" s="6">
        <f t="shared" si="555"/>
        <v>0</v>
      </c>
      <c r="PU175" s="6">
        <f t="shared" si="555"/>
        <v>0</v>
      </c>
      <c r="PV175" s="6">
        <f t="shared" si="555"/>
        <v>0</v>
      </c>
      <c r="PW175" s="6">
        <f t="shared" si="555"/>
        <v>0</v>
      </c>
      <c r="PX175" s="6">
        <f t="shared" si="555"/>
        <v>0</v>
      </c>
      <c r="PY175" s="6">
        <f t="shared" si="555"/>
        <v>0</v>
      </c>
      <c r="PZ175" s="6">
        <f t="shared" si="555"/>
        <v>0</v>
      </c>
      <c r="QA175" s="6">
        <f t="shared" si="555"/>
        <v>0</v>
      </c>
      <c r="QB175" s="6">
        <f t="shared" si="555"/>
        <v>0</v>
      </c>
      <c r="QC175" s="6">
        <f t="shared" si="555"/>
        <v>0</v>
      </c>
      <c r="QD175" s="6">
        <f t="shared" si="555"/>
        <v>0</v>
      </c>
      <c r="QE175" s="6">
        <f t="shared" si="555"/>
        <v>0</v>
      </c>
      <c r="QF175" s="6">
        <f t="shared" si="555"/>
        <v>0</v>
      </c>
      <c r="QG175" s="6">
        <f t="shared" si="555"/>
        <v>0</v>
      </c>
      <c r="QH175" s="6">
        <f t="shared" si="555"/>
        <v>0</v>
      </c>
      <c r="QI175" s="6">
        <f t="shared" si="555"/>
        <v>0</v>
      </c>
      <c r="QJ175" s="6">
        <f t="shared" si="555"/>
        <v>0</v>
      </c>
      <c r="QK175" s="6">
        <f t="shared" si="555"/>
        <v>0</v>
      </c>
      <c r="QL175" s="6">
        <f t="shared" si="555"/>
        <v>0</v>
      </c>
      <c r="QM175" s="6">
        <f t="shared" si="555"/>
        <v>0</v>
      </c>
      <c r="QN175" s="6">
        <f t="shared" si="555"/>
        <v>0</v>
      </c>
      <c r="QO175" s="6">
        <f t="shared" si="555"/>
        <v>0</v>
      </c>
      <c r="QP175" s="6">
        <f t="shared" si="555"/>
        <v>0</v>
      </c>
      <c r="QQ175" s="6">
        <f t="shared" si="555"/>
        <v>0</v>
      </c>
      <c r="QR175" s="6">
        <f t="shared" si="555"/>
        <v>0</v>
      </c>
      <c r="QS175" s="6">
        <f t="shared" si="555"/>
        <v>0</v>
      </c>
      <c r="QT175" s="6">
        <f t="shared" si="555"/>
        <v>0</v>
      </c>
      <c r="QU175" s="6">
        <f t="shared" si="555"/>
        <v>0</v>
      </c>
      <c r="QV175" s="6">
        <f t="shared" si="555"/>
        <v>0</v>
      </c>
      <c r="QW175" s="6">
        <f t="shared" si="555"/>
        <v>0</v>
      </c>
      <c r="QX175" s="6">
        <f t="shared" si="555"/>
        <v>0</v>
      </c>
      <c r="QY175" s="6">
        <f t="shared" si="555"/>
        <v>0</v>
      </c>
      <c r="QZ175" s="6">
        <f t="shared" si="555"/>
        <v>0</v>
      </c>
      <c r="RA175" s="6">
        <f t="shared" si="555"/>
        <v>0</v>
      </c>
      <c r="RB175" s="6">
        <f t="shared" si="555"/>
        <v>0</v>
      </c>
      <c r="RC175" s="6">
        <f t="shared" si="555"/>
        <v>0</v>
      </c>
      <c r="RD175" s="6">
        <f t="shared" si="555"/>
        <v>0</v>
      </c>
      <c r="RE175" s="6">
        <f t="shared" si="555"/>
        <v>0</v>
      </c>
      <c r="RF175" s="6">
        <f t="shared" si="555"/>
        <v>0</v>
      </c>
      <c r="RG175" s="6">
        <f t="shared" si="555"/>
        <v>0</v>
      </c>
      <c r="RH175" s="6">
        <f t="shared" si="555"/>
        <v>0</v>
      </c>
      <c r="RI175" s="6">
        <f t="shared" si="555"/>
        <v>0</v>
      </c>
      <c r="RJ175" s="6">
        <f t="shared" si="555"/>
        <v>0</v>
      </c>
      <c r="RK175" s="6">
        <f t="shared" si="555"/>
        <v>0</v>
      </c>
      <c r="RL175" s="6">
        <f t="shared" si="555"/>
        <v>0</v>
      </c>
      <c r="RM175" s="6">
        <f t="shared" si="555"/>
        <v>0</v>
      </c>
      <c r="RN175" s="6">
        <f t="shared" si="555"/>
        <v>0</v>
      </c>
      <c r="RO175" s="6">
        <f t="shared" si="555"/>
        <v>0</v>
      </c>
      <c r="RP175" s="6">
        <f t="shared" si="555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13" t="s">
        <v>40</v>
      </c>
      <c r="MD176" s="113" t="s">
        <v>40</v>
      </c>
      <c r="ME176" s="253" t="s">
        <v>54</v>
      </c>
      <c r="MF176" s="113" t="s">
        <v>40</v>
      </c>
      <c r="MG176" s="58"/>
      <c r="MH176" s="58"/>
      <c r="MI176" s="58"/>
      <c r="MJ176" s="58"/>
      <c r="MK176" s="58"/>
      <c r="MM176" s="58"/>
      <c r="MN176" s="58"/>
      <c r="MO176" s="58"/>
      <c r="MP176" s="58"/>
      <c r="MQ176" s="58"/>
      <c r="MR176" s="58"/>
      <c r="MS176" s="58"/>
      <c r="MT176" s="58"/>
      <c r="MU176" s="58"/>
      <c r="MV176" s="58"/>
      <c r="MW176" s="58"/>
      <c r="MX176" s="58"/>
      <c r="MY176" s="58"/>
      <c r="MZ176" s="58"/>
      <c r="NA176" s="58"/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556">SUM(JB136, -JB140)</f>
        <v>0.1012</v>
      </c>
      <c r="JC177" s="114">
        <f t="shared" si="556"/>
        <v>9.7799999999999998E-2</v>
      </c>
      <c r="JD177" s="173">
        <f t="shared" si="556"/>
        <v>0.1033</v>
      </c>
      <c r="JE177" s="140">
        <f t="shared" si="556"/>
        <v>9.6699999999999994E-2</v>
      </c>
      <c r="JF177" s="114">
        <f t="shared" si="556"/>
        <v>0.1069</v>
      </c>
      <c r="JG177" s="173">
        <f t="shared" si="556"/>
        <v>8.4100000000000008E-2</v>
      </c>
      <c r="JH177" s="138">
        <f t="shared" si="556"/>
        <v>8.3900000000000002E-2</v>
      </c>
      <c r="JI177" s="110">
        <f t="shared" si="556"/>
        <v>9.1300000000000006E-2</v>
      </c>
      <c r="JJ177" s="170">
        <f t="shared" si="556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557">SUM(LO136, -LO140)</f>
        <v>0.1477</v>
      </c>
      <c r="LP177" s="181">
        <f t="shared" si="557"/>
        <v>0.15029999999999999</v>
      </c>
      <c r="LQ177" s="160">
        <f t="shared" si="557"/>
        <v>0.14280000000000001</v>
      </c>
      <c r="LR177" s="110">
        <f t="shared" si="557"/>
        <v>0.13500000000000001</v>
      </c>
      <c r="LS177" s="173">
        <f t="shared" si="557"/>
        <v>0.15079999999999999</v>
      </c>
      <c r="LT177" s="140">
        <f t="shared" si="557"/>
        <v>0.14499999999999999</v>
      </c>
      <c r="LU177" s="114">
        <f t="shared" si="557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14">
        <f>SUM(MC138, -MC141)</f>
        <v>0.1638</v>
      </c>
      <c r="MD177" s="114">
        <f>SUM(MD138, -MD141)</f>
        <v>0.16439999999999999</v>
      </c>
      <c r="ME177" s="112">
        <f>SUM(ME142, -ME143)</f>
        <v>0.16739999999999999</v>
      </c>
      <c r="MF177" s="114">
        <f>SUM(MF138, -MF141)</f>
        <v>0.14860000000000001</v>
      </c>
      <c r="MG177" s="6">
        <f>SUM(MG165, -MG171)</f>
        <v>0</v>
      </c>
      <c r="MH177" s="6">
        <f>SUM(MH164, -MH170)</f>
        <v>0</v>
      </c>
      <c r="MI177" s="6">
        <f>SUM(MI164, -MI170,)</f>
        <v>0</v>
      </c>
      <c r="MJ177" s="6">
        <f>SUM(MJ165, -MJ171)</f>
        <v>0</v>
      </c>
      <c r="MK177" s="6">
        <f>SUM(MK164, -MK170)</f>
        <v>0</v>
      </c>
      <c r="MM177" s="6">
        <f>SUM(MM164, -MM170,)</f>
        <v>0</v>
      </c>
      <c r="MN177" s="6">
        <f>SUM(MN165, -MN171)</f>
        <v>0</v>
      </c>
      <c r="MO177" s="6">
        <f>SUM(MO164, -MO170)</f>
        <v>0</v>
      </c>
      <c r="MP177" s="6">
        <f>SUM(MP164, -MP170,)</f>
        <v>0</v>
      </c>
      <c r="MQ177" s="6">
        <f>SUM(MQ165, -MQ171)</f>
        <v>0</v>
      </c>
      <c r="MR177" s="6">
        <f>SUM(MR164, -MR170)</f>
        <v>0</v>
      </c>
      <c r="MS177" s="6">
        <f>SUM(MS164, -MS170,)</f>
        <v>0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253" t="s">
        <v>54</v>
      </c>
      <c r="MD178" s="253" t="s">
        <v>54</v>
      </c>
      <c r="ME178" s="108" t="s">
        <v>57</v>
      </c>
      <c r="MF178" s="108" t="s">
        <v>70</v>
      </c>
      <c r="MG178" s="58"/>
      <c r="MH178" s="58"/>
      <c r="MI178" s="58"/>
      <c r="MJ178" s="58"/>
      <c r="MK178" s="58"/>
      <c r="MM178" s="58"/>
      <c r="MN178" s="58"/>
      <c r="MO178" s="58"/>
      <c r="MP178" s="58"/>
      <c r="MQ178" s="58"/>
      <c r="MR178" s="58"/>
      <c r="MS178" s="58"/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558">SUM(LP137, -LP140)</f>
        <v>0.13930000000000001</v>
      </c>
      <c r="LQ179" s="142">
        <f t="shared" si="558"/>
        <v>0.13300000000000001</v>
      </c>
      <c r="LR179" s="201">
        <f t="shared" si="558"/>
        <v>0.13100000000000001</v>
      </c>
      <c r="LS179" s="173">
        <f t="shared" si="558"/>
        <v>0.1419</v>
      </c>
      <c r="LT179" s="140">
        <f t="shared" si="558"/>
        <v>0.14419999999999999</v>
      </c>
      <c r="LU179" s="114">
        <f t="shared" si="558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12">
        <f>SUM(MC142, -MC143)</f>
        <v>0.15600000000000003</v>
      </c>
      <c r="MD179" s="112">
        <f>SUM(MD142, -MD143)</f>
        <v>0.16389999999999999</v>
      </c>
      <c r="ME179" s="110">
        <f>SUM(ME136, -ME139)</f>
        <v>0.16669999999999999</v>
      </c>
      <c r="MF179" s="114">
        <f>SUM(MF136, -MF139)</f>
        <v>0.1474</v>
      </c>
      <c r="MG179" s="6">
        <f>SUM(MG164, -MG170)</f>
        <v>0</v>
      </c>
      <c r="MH179" s="6">
        <f>SUM(MH165, -MH171)</f>
        <v>0</v>
      </c>
      <c r="MI179" s="6">
        <f>SUM(MI165, -MI171)</f>
        <v>0</v>
      </c>
      <c r="MJ179" s="6">
        <f>SUM(MJ164, -MJ170)</f>
        <v>0</v>
      </c>
      <c r="MK179" s="6">
        <f>SUM(MK165, -MK171)</f>
        <v>0</v>
      </c>
      <c r="MM179" s="6">
        <f>SUM(MM165, -MM171)</f>
        <v>0</v>
      </c>
      <c r="MN179" s="6">
        <f>SUM(MN164, -MN170)</f>
        <v>0</v>
      </c>
      <c r="MO179" s="6">
        <f>SUM(MO165, -MO171)</f>
        <v>0</v>
      </c>
      <c r="MP179" s="6">
        <f>SUM(MP165, -MP171)</f>
        <v>0</v>
      </c>
      <c r="MQ179" s="6">
        <f>SUM(MQ164, -MQ170)</f>
        <v>0</v>
      </c>
      <c r="MR179" s="6">
        <f>SUM(MR165, -MR171)</f>
        <v>0</v>
      </c>
      <c r="MS179" s="6">
        <f>SUM(MS165, -MS171)</f>
        <v>0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16" t="s">
        <v>49</v>
      </c>
      <c r="MD180" s="116" t="s">
        <v>49</v>
      </c>
      <c r="ME180" s="116" t="s">
        <v>49</v>
      </c>
      <c r="MF180" s="116" t="s">
        <v>45</v>
      </c>
      <c r="MG180" s="58"/>
      <c r="MH180" s="58"/>
      <c r="MI180" s="58"/>
      <c r="MJ180" s="58"/>
      <c r="MK180" s="58"/>
      <c r="MM180" s="58"/>
      <c r="MN180" s="58"/>
      <c r="MO180" s="58"/>
      <c r="MP180" s="58"/>
      <c r="MQ180" s="58"/>
      <c r="MR180" s="58"/>
      <c r="MS180" s="58"/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559">SUM(EC170, -EC177)</f>
        <v>0</v>
      </c>
      <c r="ED181" s="6">
        <f t="shared" si="559"/>
        <v>0</v>
      </c>
      <c r="EE181" s="6">
        <f t="shared" si="559"/>
        <v>0</v>
      </c>
      <c r="EF181" s="6">
        <f t="shared" si="559"/>
        <v>0</v>
      </c>
      <c r="EG181" s="6">
        <f t="shared" si="559"/>
        <v>0</v>
      </c>
      <c r="EH181" s="6">
        <f t="shared" si="559"/>
        <v>0</v>
      </c>
      <c r="EI181" s="6">
        <f t="shared" si="559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560">SUM(GV170, -GV177)</f>
        <v>0</v>
      </c>
      <c r="GW181" s="6">
        <f t="shared" si="560"/>
        <v>0</v>
      </c>
      <c r="GX181" s="6">
        <f t="shared" si="560"/>
        <v>0</v>
      </c>
      <c r="GY181" s="6">
        <f t="shared" si="560"/>
        <v>0</v>
      </c>
      <c r="GZ181" s="6">
        <f t="shared" si="560"/>
        <v>0</v>
      </c>
      <c r="HA181" s="6">
        <f t="shared" si="560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14">
        <f>SUM(MC137, -MC140)</f>
        <v>0.15290000000000001</v>
      </c>
      <c r="MD181" s="114">
        <f>SUM(MD137, -MD140)</f>
        <v>0.14990000000000001</v>
      </c>
      <c r="ME181" s="114">
        <f>SUM(ME137, -ME140)</f>
        <v>0.1394</v>
      </c>
      <c r="MF181" s="201">
        <f>SUM(MF137, -MF140)</f>
        <v>0.1414</v>
      </c>
      <c r="MG181" s="6">
        <f>SUM(MG170, -MG177)</f>
        <v>0</v>
      </c>
      <c r="MH181" s="6">
        <f>SUM(MH170, -MH177)</f>
        <v>0</v>
      </c>
      <c r="MI181" s="6">
        <f>SUM(MI170, -MI177)</f>
        <v>0</v>
      </c>
      <c r="MJ181" s="6">
        <f>SUM(MJ170, -MJ177)</f>
        <v>0</v>
      </c>
      <c r="MK181" s="6">
        <f>SUM(MK170, -MK177)</f>
        <v>0</v>
      </c>
      <c r="MM181" s="6">
        <f t="shared" ref="MM181:OX181" si="561">SUM(MM170, -MM177)</f>
        <v>0</v>
      </c>
      <c r="MN181" s="6">
        <f t="shared" si="561"/>
        <v>0</v>
      </c>
      <c r="MO181" s="6">
        <f t="shared" si="561"/>
        <v>0</v>
      </c>
      <c r="MP181" s="6">
        <f t="shared" si="561"/>
        <v>0</v>
      </c>
      <c r="MQ181" s="6">
        <f t="shared" si="561"/>
        <v>0</v>
      </c>
      <c r="MR181" s="6">
        <f t="shared" si="561"/>
        <v>0</v>
      </c>
      <c r="MS181" s="6">
        <f t="shared" si="561"/>
        <v>0</v>
      </c>
      <c r="MT181" s="6">
        <f t="shared" si="561"/>
        <v>0</v>
      </c>
      <c r="MU181" s="6">
        <f t="shared" si="561"/>
        <v>0</v>
      </c>
      <c r="MV181" s="6">
        <f t="shared" si="561"/>
        <v>0</v>
      </c>
      <c r="MW181" s="6">
        <f t="shared" si="561"/>
        <v>0</v>
      </c>
      <c r="MX181" s="6">
        <f t="shared" si="561"/>
        <v>0</v>
      </c>
      <c r="MY181" s="6">
        <f t="shared" si="561"/>
        <v>0</v>
      </c>
      <c r="MZ181" s="6">
        <f t="shared" si="561"/>
        <v>0</v>
      </c>
      <c r="NA181" s="6">
        <f t="shared" si="561"/>
        <v>0</v>
      </c>
      <c r="NB181" s="6">
        <f t="shared" si="561"/>
        <v>0</v>
      </c>
      <c r="NC181" s="6">
        <f t="shared" si="561"/>
        <v>0</v>
      </c>
      <c r="ND181" s="6">
        <f t="shared" si="561"/>
        <v>0</v>
      </c>
      <c r="NE181" s="6">
        <f t="shared" si="561"/>
        <v>0</v>
      </c>
      <c r="NF181" s="6">
        <f t="shared" si="561"/>
        <v>0</v>
      </c>
      <c r="NG181" s="6">
        <f t="shared" si="561"/>
        <v>0</v>
      </c>
      <c r="NH181" s="6">
        <f t="shared" si="561"/>
        <v>0</v>
      </c>
      <c r="NI181" s="6">
        <f t="shared" si="561"/>
        <v>0</v>
      </c>
      <c r="NJ181" s="6">
        <f t="shared" si="561"/>
        <v>0</v>
      </c>
      <c r="NK181" s="6">
        <f t="shared" si="561"/>
        <v>0</v>
      </c>
      <c r="NL181" s="6">
        <f t="shared" si="561"/>
        <v>0</v>
      </c>
      <c r="NM181" s="6">
        <f t="shared" si="561"/>
        <v>0</v>
      </c>
      <c r="NN181" s="6">
        <f t="shared" si="561"/>
        <v>0</v>
      </c>
      <c r="NO181" s="6">
        <f t="shared" si="561"/>
        <v>0</v>
      </c>
      <c r="NP181" s="6">
        <f t="shared" si="561"/>
        <v>0</v>
      </c>
      <c r="NQ181" s="6">
        <f t="shared" si="561"/>
        <v>0</v>
      </c>
      <c r="NR181" s="6">
        <f t="shared" si="561"/>
        <v>0</v>
      </c>
      <c r="NS181" s="6">
        <f t="shared" si="561"/>
        <v>0</v>
      </c>
      <c r="NT181" s="6">
        <f t="shared" si="561"/>
        <v>0</v>
      </c>
      <c r="NU181" s="6">
        <f t="shared" si="561"/>
        <v>0</v>
      </c>
      <c r="NV181" s="6">
        <f t="shared" si="561"/>
        <v>0</v>
      </c>
      <c r="NW181" s="6">
        <f t="shared" si="561"/>
        <v>0</v>
      </c>
      <c r="NX181" s="6">
        <f t="shared" si="561"/>
        <v>0</v>
      </c>
      <c r="NY181" s="6">
        <f t="shared" si="561"/>
        <v>0</v>
      </c>
      <c r="NZ181" s="6">
        <f t="shared" si="561"/>
        <v>0</v>
      </c>
      <c r="OA181" s="6">
        <f t="shared" si="561"/>
        <v>0</v>
      </c>
      <c r="OB181" s="6">
        <f t="shared" si="561"/>
        <v>0</v>
      </c>
      <c r="OC181" s="6">
        <f t="shared" si="561"/>
        <v>0</v>
      </c>
      <c r="OD181" s="6">
        <f t="shared" si="561"/>
        <v>0</v>
      </c>
      <c r="OE181" s="6">
        <f t="shared" si="561"/>
        <v>0</v>
      </c>
      <c r="OF181" s="6">
        <f t="shared" si="561"/>
        <v>0</v>
      </c>
      <c r="OG181" s="6">
        <f t="shared" si="561"/>
        <v>0</v>
      </c>
      <c r="OH181" s="6">
        <f t="shared" si="561"/>
        <v>0</v>
      </c>
      <c r="OI181" s="6">
        <f t="shared" si="561"/>
        <v>0</v>
      </c>
      <c r="OJ181" s="6">
        <f t="shared" si="561"/>
        <v>0</v>
      </c>
      <c r="OK181" s="6">
        <f t="shared" si="561"/>
        <v>0</v>
      </c>
      <c r="OL181" s="6">
        <f t="shared" si="561"/>
        <v>0</v>
      </c>
      <c r="OM181" s="6">
        <f t="shared" si="561"/>
        <v>0</v>
      </c>
      <c r="ON181" s="6">
        <f t="shared" si="561"/>
        <v>0</v>
      </c>
      <c r="OO181" s="6">
        <f t="shared" si="561"/>
        <v>0</v>
      </c>
      <c r="OP181" s="6">
        <f t="shared" si="561"/>
        <v>0</v>
      </c>
      <c r="OQ181" s="6">
        <f t="shared" si="561"/>
        <v>0</v>
      </c>
      <c r="OR181" s="6">
        <f t="shared" si="561"/>
        <v>0</v>
      </c>
      <c r="OS181" s="6">
        <f t="shared" si="561"/>
        <v>0</v>
      </c>
      <c r="OT181" s="6">
        <f t="shared" si="561"/>
        <v>0</v>
      </c>
      <c r="OU181" s="6">
        <f t="shared" si="561"/>
        <v>0</v>
      </c>
      <c r="OV181" s="6">
        <f t="shared" si="561"/>
        <v>0</v>
      </c>
      <c r="OW181" s="6">
        <f t="shared" si="561"/>
        <v>0</v>
      </c>
      <c r="OX181" s="6">
        <f t="shared" si="561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562">SUM(PE170, -PE177)</f>
        <v>0</v>
      </c>
      <c r="PF181" s="6">
        <f t="shared" si="562"/>
        <v>0</v>
      </c>
      <c r="PG181" s="6">
        <f t="shared" si="562"/>
        <v>0</v>
      </c>
      <c r="PH181" s="6">
        <f t="shared" si="562"/>
        <v>0</v>
      </c>
      <c r="PI181" s="6">
        <f t="shared" si="562"/>
        <v>0</v>
      </c>
      <c r="PJ181" s="6">
        <f t="shared" si="562"/>
        <v>0</v>
      </c>
      <c r="PK181" s="6">
        <f t="shared" si="562"/>
        <v>0</v>
      </c>
      <c r="PL181" s="6">
        <f t="shared" si="562"/>
        <v>0</v>
      </c>
      <c r="PM181" s="6">
        <f t="shared" si="562"/>
        <v>0</v>
      </c>
      <c r="PN181" s="6">
        <f t="shared" si="562"/>
        <v>0</v>
      </c>
      <c r="PO181" s="6">
        <f t="shared" si="562"/>
        <v>0</v>
      </c>
      <c r="PP181" s="6">
        <f t="shared" si="562"/>
        <v>0</v>
      </c>
      <c r="PQ181" s="6">
        <f t="shared" si="562"/>
        <v>0</v>
      </c>
      <c r="PR181" s="6">
        <f t="shared" si="562"/>
        <v>0</v>
      </c>
      <c r="PS181" s="6">
        <f t="shared" si="562"/>
        <v>0</v>
      </c>
      <c r="PT181" s="6">
        <f t="shared" si="562"/>
        <v>0</v>
      </c>
      <c r="PU181" s="6">
        <f t="shared" si="562"/>
        <v>0</v>
      </c>
      <c r="PV181" s="6">
        <f t="shared" si="562"/>
        <v>0</v>
      </c>
      <c r="PW181" s="6">
        <f t="shared" si="562"/>
        <v>0</v>
      </c>
      <c r="PX181" s="6">
        <f t="shared" si="562"/>
        <v>0</v>
      </c>
      <c r="PY181" s="6">
        <f t="shared" si="562"/>
        <v>0</v>
      </c>
      <c r="PZ181" s="6">
        <f t="shared" si="562"/>
        <v>0</v>
      </c>
      <c r="QA181" s="6">
        <f t="shared" si="562"/>
        <v>0</v>
      </c>
      <c r="QB181" s="6">
        <f t="shared" si="562"/>
        <v>0</v>
      </c>
      <c r="QC181" s="6">
        <f t="shared" si="562"/>
        <v>0</v>
      </c>
      <c r="QD181" s="6">
        <f t="shared" si="562"/>
        <v>0</v>
      </c>
      <c r="QE181" s="6">
        <f t="shared" si="562"/>
        <v>0</v>
      </c>
      <c r="QF181" s="6">
        <f t="shared" si="562"/>
        <v>0</v>
      </c>
      <c r="QG181" s="6">
        <f t="shared" si="562"/>
        <v>0</v>
      </c>
      <c r="QH181" s="6">
        <f t="shared" si="562"/>
        <v>0</v>
      </c>
      <c r="QI181" s="6">
        <f t="shared" si="562"/>
        <v>0</v>
      </c>
      <c r="QJ181" s="6">
        <f t="shared" si="562"/>
        <v>0</v>
      </c>
      <c r="QK181" s="6">
        <f t="shared" si="562"/>
        <v>0</v>
      </c>
      <c r="QL181" s="6">
        <f t="shared" si="562"/>
        <v>0</v>
      </c>
      <c r="QM181" s="6">
        <f t="shared" si="562"/>
        <v>0</v>
      </c>
      <c r="QN181" s="6">
        <f t="shared" si="562"/>
        <v>0</v>
      </c>
      <c r="QO181" s="6">
        <f t="shared" si="562"/>
        <v>0</v>
      </c>
      <c r="QP181" s="6">
        <f t="shared" si="562"/>
        <v>0</v>
      </c>
      <c r="QQ181" s="6">
        <f t="shared" si="562"/>
        <v>0</v>
      </c>
      <c r="QR181" s="6">
        <f t="shared" si="562"/>
        <v>0</v>
      </c>
      <c r="QS181" s="6">
        <f t="shared" si="562"/>
        <v>0</v>
      </c>
      <c r="QT181" s="6">
        <f t="shared" si="562"/>
        <v>0</v>
      </c>
      <c r="QU181" s="6">
        <f t="shared" si="562"/>
        <v>0</v>
      </c>
      <c r="QV181" s="6">
        <f t="shared" si="562"/>
        <v>0</v>
      </c>
      <c r="QW181" s="6">
        <f t="shared" si="562"/>
        <v>0</v>
      </c>
      <c r="QX181" s="6">
        <f t="shared" si="562"/>
        <v>0</v>
      </c>
      <c r="QY181" s="6">
        <f t="shared" si="562"/>
        <v>0</v>
      </c>
      <c r="QZ181" s="6">
        <f t="shared" si="562"/>
        <v>0</v>
      </c>
      <c r="RA181" s="6">
        <f t="shared" si="562"/>
        <v>0</v>
      </c>
      <c r="RB181" s="6">
        <f t="shared" si="562"/>
        <v>0</v>
      </c>
      <c r="RC181" s="6">
        <f t="shared" si="562"/>
        <v>0</v>
      </c>
      <c r="RD181" s="6">
        <f t="shared" si="562"/>
        <v>0</v>
      </c>
      <c r="RE181" s="6">
        <f t="shared" si="562"/>
        <v>0</v>
      </c>
      <c r="RF181" s="6">
        <f t="shared" si="562"/>
        <v>0</v>
      </c>
      <c r="RG181" s="6">
        <f t="shared" si="562"/>
        <v>0</v>
      </c>
      <c r="RH181" s="6">
        <f t="shared" si="562"/>
        <v>0</v>
      </c>
      <c r="RI181" s="6">
        <f t="shared" si="562"/>
        <v>0</v>
      </c>
      <c r="RJ181" s="6">
        <f t="shared" si="562"/>
        <v>0</v>
      </c>
      <c r="RK181" s="6">
        <f t="shared" si="562"/>
        <v>0</v>
      </c>
      <c r="RL181" s="6">
        <f t="shared" si="562"/>
        <v>0</v>
      </c>
      <c r="RM181" s="6">
        <f t="shared" si="562"/>
        <v>0</v>
      </c>
      <c r="RN181" s="6">
        <f t="shared" si="562"/>
        <v>0</v>
      </c>
      <c r="RO181" s="6">
        <f t="shared" si="562"/>
        <v>0</v>
      </c>
      <c r="RP181" s="6">
        <f t="shared" si="562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16" t="s">
        <v>45</v>
      </c>
      <c r="MD182" s="116" t="s">
        <v>45</v>
      </c>
      <c r="ME182" s="116" t="s">
        <v>45</v>
      </c>
      <c r="MF182" s="116" t="s">
        <v>49</v>
      </c>
      <c r="MG182" s="58"/>
      <c r="MH182" s="58"/>
      <c r="MI182" s="58"/>
      <c r="MJ182" s="58"/>
      <c r="MK182" s="58"/>
      <c r="MM182" s="58"/>
      <c r="MN182" s="58"/>
      <c r="MO182" s="58"/>
      <c r="MP182" s="58"/>
      <c r="MQ182" s="58"/>
      <c r="MR182" s="58"/>
      <c r="MS182" s="58"/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563">SUM(CD136, -CD137)</f>
        <v>5.4199999999999998E-2</v>
      </c>
      <c r="CE183" s="138">
        <f t="shared" si="563"/>
        <v>5.57E-2</v>
      </c>
      <c r="CF183" s="112">
        <f t="shared" si="563"/>
        <v>6.1299999999999993E-2</v>
      </c>
      <c r="CG183" s="172">
        <f t="shared" si="563"/>
        <v>6.88E-2</v>
      </c>
      <c r="CH183" s="142">
        <f t="shared" si="563"/>
        <v>6.6700000000000009E-2</v>
      </c>
      <c r="CI183" s="110">
        <f t="shared" si="563"/>
        <v>6.6099999999999992E-2</v>
      </c>
      <c r="CJ183" s="172">
        <f t="shared" si="563"/>
        <v>5.2999999999999999E-2</v>
      </c>
      <c r="CK183" s="142">
        <f t="shared" si="563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201">
        <f>SUM(MC137, -MC139)</f>
        <v>0.14330000000000001</v>
      </c>
      <c r="MD183" s="201">
        <f>SUM(MD137, -MD139)</f>
        <v>0.1351</v>
      </c>
      <c r="ME183" s="201">
        <f>SUM(ME137, -ME139)</f>
        <v>0.1358</v>
      </c>
      <c r="MF183" s="114">
        <f>SUM(MF137, -MF139)</f>
        <v>0.1351</v>
      </c>
      <c r="MG183" s="6">
        <f>SUM(MG171, -MG177)</f>
        <v>0</v>
      </c>
      <c r="MH183" s="6">
        <f>SUM(MH170, -MH176)</f>
        <v>0</v>
      </c>
      <c r="MI183" s="6">
        <f>SUM(MI170, -MI176,)</f>
        <v>0</v>
      </c>
      <c r="MJ183" s="6">
        <f>SUM(MJ171, -MJ177)</f>
        <v>0</v>
      </c>
      <c r="MK183" s="6">
        <f>SUM(MK170, -MK176)</f>
        <v>0</v>
      </c>
      <c r="MM183" s="6">
        <f>SUM(MM170, -MM176,)</f>
        <v>0</v>
      </c>
      <c r="MN183" s="6">
        <f>SUM(MN171, -MN177)</f>
        <v>0</v>
      </c>
      <c r="MO183" s="6">
        <f>SUM(MO170, -MO176)</f>
        <v>0</v>
      </c>
      <c r="MP183" s="6">
        <f>SUM(MP170, -MP176,)</f>
        <v>0</v>
      </c>
      <c r="MQ183" s="6">
        <f>SUM(MQ171, -MQ177)</f>
        <v>0</v>
      </c>
      <c r="MR183" s="6">
        <f>SUM(MR170, -MR176)</f>
        <v>0</v>
      </c>
      <c r="MS183" s="6">
        <f>SUM(MS170, -MS176,)</f>
        <v>0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13" t="s">
        <v>42</v>
      </c>
      <c r="MD184" s="113" t="s">
        <v>42</v>
      </c>
      <c r="ME184" s="113" t="s">
        <v>42</v>
      </c>
      <c r="MF184" s="113" t="s">
        <v>38</v>
      </c>
      <c r="MG184" s="58"/>
      <c r="MH184" s="58"/>
      <c r="MI184" s="58"/>
      <c r="MJ184" s="58"/>
      <c r="MK184" s="58"/>
      <c r="MM184" s="58"/>
      <c r="MN184" s="58"/>
      <c r="MO184" s="58"/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564">SUM(CC137, -CC141)</f>
        <v>3.7400000000000003E-2</v>
      </c>
      <c r="CD185" s="173">
        <f t="shared" si="564"/>
        <v>3.95E-2</v>
      </c>
      <c r="CE185" s="140">
        <f t="shared" si="564"/>
        <v>3.9199999999999999E-2</v>
      </c>
      <c r="CF185" s="114">
        <f t="shared" si="564"/>
        <v>5.1799999999999999E-2</v>
      </c>
      <c r="CG185" s="173">
        <f t="shared" si="564"/>
        <v>4.3900000000000002E-2</v>
      </c>
      <c r="CH185" s="140">
        <f t="shared" si="564"/>
        <v>5.2000000000000005E-2</v>
      </c>
      <c r="CI185" s="114">
        <f t="shared" si="564"/>
        <v>4.9000000000000002E-2</v>
      </c>
      <c r="CJ185" s="173">
        <f t="shared" si="564"/>
        <v>3.6900000000000002E-2</v>
      </c>
      <c r="CK185" s="140">
        <f t="shared" si="564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565">SUM(LV138, -LV140)</f>
        <v>8.5900000000000004E-2</v>
      </c>
      <c r="LW185" s="142">
        <f t="shared" si="565"/>
        <v>9.1200000000000003E-2</v>
      </c>
      <c r="LX185" s="112">
        <f t="shared" si="565"/>
        <v>0.1027</v>
      </c>
      <c r="LY185" s="172">
        <f t="shared" si="565"/>
        <v>9.3799999999999994E-2</v>
      </c>
      <c r="LZ185" s="142">
        <f t="shared" si="565"/>
        <v>9.64E-2</v>
      </c>
      <c r="MA185" s="112">
        <f t="shared" si="565"/>
        <v>0.1038</v>
      </c>
      <c r="MB185" s="172">
        <f t="shared" si="565"/>
        <v>0.124</v>
      </c>
      <c r="MC185" s="114">
        <f>SUM(MC138, -MC140)</f>
        <v>0.12129999999999999</v>
      </c>
      <c r="MD185" s="114">
        <f>SUM(MD138, -MD140)</f>
        <v>0.1241</v>
      </c>
      <c r="ME185" s="114">
        <f>SUM(ME138, -ME140)</f>
        <v>0.1313</v>
      </c>
      <c r="MF185" s="112">
        <f>SUM(MF138, -MF140)</f>
        <v>0.1288</v>
      </c>
      <c r="MG185" s="6">
        <f>SUM(MG170, -MG176)</f>
        <v>0</v>
      </c>
      <c r="MH185" s="6">
        <f>SUM(MH171, -MH177)</f>
        <v>0</v>
      </c>
      <c r="MI185" s="6">
        <f>SUM(MI171, -MI177)</f>
        <v>0</v>
      </c>
      <c r="MJ185" s="6">
        <f>SUM(MJ170, -MJ176)</f>
        <v>0</v>
      </c>
      <c r="MK185" s="6">
        <f>SUM(MK171, -MK177)</f>
        <v>0</v>
      </c>
      <c r="MM185" s="6">
        <f>SUM(MM171, -MM177)</f>
        <v>0</v>
      </c>
      <c r="MN185" s="6">
        <f>SUM(MN170, -MN176)</f>
        <v>0</v>
      </c>
      <c r="MO185" s="6">
        <f>SUM(MO171, -MO177)</f>
        <v>0</v>
      </c>
      <c r="MP185" s="6">
        <f>SUM(MP171, -MP177)</f>
        <v>0</v>
      </c>
      <c r="MQ185" s="6">
        <f>SUM(MQ170, -MQ176)</f>
        <v>0</v>
      </c>
      <c r="MR185" s="6">
        <f>SUM(MR171, -MR177)</f>
        <v>0</v>
      </c>
      <c r="MS185" s="6">
        <f>SUM(MS171, -MS177)</f>
        <v>0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13" t="s">
        <v>38</v>
      </c>
      <c r="MD186" s="113" t="s">
        <v>38</v>
      </c>
      <c r="ME186" s="113" t="s">
        <v>38</v>
      </c>
      <c r="MF186" s="113" t="s">
        <v>42</v>
      </c>
      <c r="MG186" s="58"/>
      <c r="MH186" s="58"/>
      <c r="MI186" s="58"/>
      <c r="MJ186" s="58"/>
      <c r="MK186" s="58"/>
      <c r="MM186" s="58"/>
      <c r="MN186" s="58"/>
      <c r="MO186" s="58"/>
      <c r="MP186" s="58"/>
      <c r="MQ186" s="58"/>
      <c r="MR186" s="58"/>
      <c r="MS186" s="58"/>
      <c r="MT186" s="58"/>
      <c r="MU186" s="58"/>
      <c r="MV186" s="58"/>
      <c r="MW186" s="58"/>
      <c r="MX186" s="58"/>
      <c r="MY186" s="58"/>
      <c r="MZ186" s="58"/>
      <c r="NA186" s="58"/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566">SUM(EC176, -EC183)</f>
        <v>0</v>
      </c>
      <c r="ED187" s="6">
        <f t="shared" si="566"/>
        <v>0</v>
      </c>
      <c r="EE187" s="6">
        <f t="shared" si="566"/>
        <v>0</v>
      </c>
      <c r="EF187" s="6">
        <f t="shared" si="566"/>
        <v>0</v>
      </c>
      <c r="EG187" s="6">
        <f t="shared" si="566"/>
        <v>0</v>
      </c>
      <c r="EH187" s="6">
        <f t="shared" si="566"/>
        <v>0</v>
      </c>
      <c r="EI187" s="6">
        <f t="shared" si="566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567">SUM(GV176, -GV183)</f>
        <v>0</v>
      </c>
      <c r="GW187" s="6">
        <f t="shared" si="567"/>
        <v>0</v>
      </c>
      <c r="GX187" s="6">
        <f t="shared" si="567"/>
        <v>0</v>
      </c>
      <c r="GY187" s="6">
        <f t="shared" si="567"/>
        <v>0</v>
      </c>
      <c r="GZ187" s="6">
        <f t="shared" si="567"/>
        <v>0</v>
      </c>
      <c r="HA187" s="6">
        <f t="shared" si="567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568">SUM(LL136, -LL139)</f>
        <v>7.6800000000000007E-2</v>
      </c>
      <c r="LM187" s="173">
        <f t="shared" si="568"/>
        <v>8.2900000000000001E-2</v>
      </c>
      <c r="LN187" s="140">
        <f t="shared" si="568"/>
        <v>8.3999999999999991E-2</v>
      </c>
      <c r="LO187" s="114">
        <f t="shared" si="568"/>
        <v>8.1100000000000005E-2</v>
      </c>
      <c r="LP187" s="173">
        <f t="shared" si="568"/>
        <v>9.4699999999999979E-2</v>
      </c>
      <c r="LQ187" s="140">
        <f t="shared" si="568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569">SUM(LW138, -LW139)</f>
        <v>8.2199999999999995E-2</v>
      </c>
      <c r="LX187" s="114">
        <f t="shared" si="569"/>
        <v>9.0999999999999998E-2</v>
      </c>
      <c r="LY187" s="173">
        <f t="shared" si="569"/>
        <v>8.7399999999999992E-2</v>
      </c>
      <c r="LZ187" s="140">
        <f t="shared" si="569"/>
        <v>8.3099999999999993E-2</v>
      </c>
      <c r="MA187" s="114">
        <f t="shared" si="569"/>
        <v>0.10340000000000001</v>
      </c>
      <c r="MB187" s="173">
        <f t="shared" si="569"/>
        <v>0.1181</v>
      </c>
      <c r="MC187" s="112">
        <f>SUM(MC138, -MC139)</f>
        <v>0.11169999999999999</v>
      </c>
      <c r="MD187" s="112">
        <f>SUM(MD138, -MD139)</f>
        <v>0.10929999999999999</v>
      </c>
      <c r="ME187" s="112">
        <f>SUM(ME138, -ME139)</f>
        <v>0.12770000000000001</v>
      </c>
      <c r="MF187" s="114">
        <f>SUM(MF138, -MF139)</f>
        <v>0.1225</v>
      </c>
      <c r="MG187" s="6">
        <f>SUM(MG176, -MG183)</f>
        <v>0</v>
      </c>
      <c r="MH187" s="6">
        <f>SUM(MH176, -MH183)</f>
        <v>0</v>
      </c>
      <c r="MI187" s="6">
        <f>SUM(MI176, -MI183)</f>
        <v>0</v>
      </c>
      <c r="MJ187" s="6">
        <f>SUM(MJ176, -MJ183)</f>
        <v>0</v>
      </c>
      <c r="MK187" s="6">
        <f>SUM(MK176, -MK183)</f>
        <v>0</v>
      </c>
      <c r="MM187" s="6">
        <f t="shared" ref="MM187:OX187" si="570">SUM(MM176, -MM183)</f>
        <v>0</v>
      </c>
      <c r="MN187" s="6">
        <f t="shared" si="570"/>
        <v>0</v>
      </c>
      <c r="MO187" s="6">
        <f t="shared" si="570"/>
        <v>0</v>
      </c>
      <c r="MP187" s="6">
        <f t="shared" si="570"/>
        <v>0</v>
      </c>
      <c r="MQ187" s="6">
        <f t="shared" si="570"/>
        <v>0</v>
      </c>
      <c r="MR187" s="6">
        <f t="shared" si="570"/>
        <v>0</v>
      </c>
      <c r="MS187" s="6">
        <f t="shared" si="570"/>
        <v>0</v>
      </c>
      <c r="MT187" s="6">
        <f t="shared" si="570"/>
        <v>0</v>
      </c>
      <c r="MU187" s="6">
        <f t="shared" si="570"/>
        <v>0</v>
      </c>
      <c r="MV187" s="6">
        <f t="shared" si="570"/>
        <v>0</v>
      </c>
      <c r="MW187" s="6">
        <f t="shared" si="570"/>
        <v>0</v>
      </c>
      <c r="MX187" s="6">
        <f t="shared" si="570"/>
        <v>0</v>
      </c>
      <c r="MY187" s="6">
        <f t="shared" si="570"/>
        <v>0</v>
      </c>
      <c r="MZ187" s="6">
        <f t="shared" si="570"/>
        <v>0</v>
      </c>
      <c r="NA187" s="6">
        <f t="shared" si="570"/>
        <v>0</v>
      </c>
      <c r="NB187" s="6">
        <f t="shared" si="570"/>
        <v>0</v>
      </c>
      <c r="NC187" s="6">
        <f t="shared" si="570"/>
        <v>0</v>
      </c>
      <c r="ND187" s="6">
        <f t="shared" si="570"/>
        <v>0</v>
      </c>
      <c r="NE187" s="6">
        <f t="shared" si="570"/>
        <v>0</v>
      </c>
      <c r="NF187" s="6">
        <f t="shared" si="570"/>
        <v>0</v>
      </c>
      <c r="NG187" s="6">
        <f t="shared" si="570"/>
        <v>0</v>
      </c>
      <c r="NH187" s="6">
        <f t="shared" si="570"/>
        <v>0</v>
      </c>
      <c r="NI187" s="6">
        <f t="shared" si="570"/>
        <v>0</v>
      </c>
      <c r="NJ187" s="6">
        <f t="shared" si="570"/>
        <v>0</v>
      </c>
      <c r="NK187" s="6">
        <f t="shared" si="570"/>
        <v>0</v>
      </c>
      <c r="NL187" s="6">
        <f t="shared" si="570"/>
        <v>0</v>
      </c>
      <c r="NM187" s="6">
        <f t="shared" si="570"/>
        <v>0</v>
      </c>
      <c r="NN187" s="6">
        <f t="shared" si="570"/>
        <v>0</v>
      </c>
      <c r="NO187" s="6">
        <f t="shared" si="570"/>
        <v>0</v>
      </c>
      <c r="NP187" s="6">
        <f t="shared" si="570"/>
        <v>0</v>
      </c>
      <c r="NQ187" s="6">
        <f t="shared" si="570"/>
        <v>0</v>
      </c>
      <c r="NR187" s="6">
        <f t="shared" si="570"/>
        <v>0</v>
      </c>
      <c r="NS187" s="6">
        <f t="shared" si="570"/>
        <v>0</v>
      </c>
      <c r="NT187" s="6">
        <f t="shared" si="570"/>
        <v>0</v>
      </c>
      <c r="NU187" s="6">
        <f t="shared" si="570"/>
        <v>0</v>
      </c>
      <c r="NV187" s="6">
        <f t="shared" si="570"/>
        <v>0</v>
      </c>
      <c r="NW187" s="6">
        <f t="shared" si="570"/>
        <v>0</v>
      </c>
      <c r="NX187" s="6">
        <f t="shared" si="570"/>
        <v>0</v>
      </c>
      <c r="NY187" s="6">
        <f t="shared" si="570"/>
        <v>0</v>
      </c>
      <c r="NZ187" s="6">
        <f t="shared" si="570"/>
        <v>0</v>
      </c>
      <c r="OA187" s="6">
        <f t="shared" si="570"/>
        <v>0</v>
      </c>
      <c r="OB187" s="6">
        <f t="shared" si="570"/>
        <v>0</v>
      </c>
      <c r="OC187" s="6">
        <f t="shared" si="570"/>
        <v>0</v>
      </c>
      <c r="OD187" s="6">
        <f t="shared" si="570"/>
        <v>0</v>
      </c>
      <c r="OE187" s="6">
        <f t="shared" si="570"/>
        <v>0</v>
      </c>
      <c r="OF187" s="6">
        <f t="shared" si="570"/>
        <v>0</v>
      </c>
      <c r="OG187" s="6">
        <f t="shared" si="570"/>
        <v>0</v>
      </c>
      <c r="OH187" s="6">
        <f t="shared" si="570"/>
        <v>0</v>
      </c>
      <c r="OI187" s="6">
        <f t="shared" si="570"/>
        <v>0</v>
      </c>
      <c r="OJ187" s="6">
        <f t="shared" si="570"/>
        <v>0</v>
      </c>
      <c r="OK187" s="6">
        <f t="shared" si="570"/>
        <v>0</v>
      </c>
      <c r="OL187" s="6">
        <f t="shared" si="570"/>
        <v>0</v>
      </c>
      <c r="OM187" s="6">
        <f t="shared" si="570"/>
        <v>0</v>
      </c>
      <c r="ON187" s="6">
        <f t="shared" si="570"/>
        <v>0</v>
      </c>
      <c r="OO187" s="6">
        <f t="shared" si="570"/>
        <v>0</v>
      </c>
      <c r="OP187" s="6">
        <f t="shared" si="570"/>
        <v>0</v>
      </c>
      <c r="OQ187" s="6">
        <f t="shared" si="570"/>
        <v>0</v>
      </c>
      <c r="OR187" s="6">
        <f t="shared" si="570"/>
        <v>0</v>
      </c>
      <c r="OS187" s="6">
        <f t="shared" si="570"/>
        <v>0</v>
      </c>
      <c r="OT187" s="6">
        <f t="shared" si="570"/>
        <v>0</v>
      </c>
      <c r="OU187" s="6">
        <f t="shared" si="570"/>
        <v>0</v>
      </c>
      <c r="OV187" s="6">
        <f t="shared" si="570"/>
        <v>0</v>
      </c>
      <c r="OW187" s="6">
        <f t="shared" si="570"/>
        <v>0</v>
      </c>
      <c r="OX187" s="6">
        <f t="shared" si="570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571">SUM(PE176, -PE183)</f>
        <v>0</v>
      </c>
      <c r="PF187" s="6">
        <f t="shared" si="571"/>
        <v>0</v>
      </c>
      <c r="PG187" s="6">
        <f t="shared" si="571"/>
        <v>0</v>
      </c>
      <c r="PH187" s="6">
        <f t="shared" si="571"/>
        <v>0</v>
      </c>
      <c r="PI187" s="6">
        <f t="shared" si="571"/>
        <v>0</v>
      </c>
      <c r="PJ187" s="6">
        <f t="shared" si="571"/>
        <v>0</v>
      </c>
      <c r="PK187" s="6">
        <f t="shared" si="571"/>
        <v>0</v>
      </c>
      <c r="PL187" s="6">
        <f t="shared" si="571"/>
        <v>0</v>
      </c>
      <c r="PM187" s="6">
        <f t="shared" si="571"/>
        <v>0</v>
      </c>
      <c r="PN187" s="6">
        <f t="shared" si="571"/>
        <v>0</v>
      </c>
      <c r="PO187" s="6">
        <f t="shared" si="571"/>
        <v>0</v>
      </c>
      <c r="PP187" s="6">
        <f t="shared" si="571"/>
        <v>0</v>
      </c>
      <c r="PQ187" s="6">
        <f t="shared" si="571"/>
        <v>0</v>
      </c>
      <c r="PR187" s="6">
        <f t="shared" si="571"/>
        <v>0</v>
      </c>
      <c r="PS187" s="6">
        <f t="shared" si="571"/>
        <v>0</v>
      </c>
      <c r="PT187" s="6">
        <f t="shared" si="571"/>
        <v>0</v>
      </c>
      <c r="PU187" s="6">
        <f t="shared" si="571"/>
        <v>0</v>
      </c>
      <c r="PV187" s="6">
        <f t="shared" si="571"/>
        <v>0</v>
      </c>
      <c r="PW187" s="6">
        <f t="shared" si="571"/>
        <v>0</v>
      </c>
      <c r="PX187" s="6">
        <f t="shared" si="571"/>
        <v>0</v>
      </c>
      <c r="PY187" s="6">
        <f t="shared" si="571"/>
        <v>0</v>
      </c>
      <c r="PZ187" s="6">
        <f t="shared" si="571"/>
        <v>0</v>
      </c>
      <c r="QA187" s="6">
        <f t="shared" si="571"/>
        <v>0</v>
      </c>
      <c r="QB187" s="6">
        <f t="shared" si="571"/>
        <v>0</v>
      </c>
      <c r="QC187" s="6">
        <f t="shared" si="571"/>
        <v>0</v>
      </c>
      <c r="QD187" s="6">
        <f t="shared" si="571"/>
        <v>0</v>
      </c>
      <c r="QE187" s="6">
        <f t="shared" si="571"/>
        <v>0</v>
      </c>
      <c r="QF187" s="6">
        <f t="shared" si="571"/>
        <v>0</v>
      </c>
      <c r="QG187" s="6">
        <f t="shared" si="571"/>
        <v>0</v>
      </c>
      <c r="QH187" s="6">
        <f t="shared" si="571"/>
        <v>0</v>
      </c>
      <c r="QI187" s="6">
        <f t="shared" si="571"/>
        <v>0</v>
      </c>
      <c r="QJ187" s="6">
        <f t="shared" si="571"/>
        <v>0</v>
      </c>
      <c r="QK187" s="6">
        <f t="shared" si="571"/>
        <v>0</v>
      </c>
      <c r="QL187" s="6">
        <f t="shared" si="571"/>
        <v>0</v>
      </c>
      <c r="QM187" s="6">
        <f t="shared" si="571"/>
        <v>0</v>
      </c>
      <c r="QN187" s="6">
        <f t="shared" si="571"/>
        <v>0</v>
      </c>
      <c r="QO187" s="6">
        <f t="shared" si="571"/>
        <v>0</v>
      </c>
      <c r="QP187" s="6">
        <f t="shared" si="571"/>
        <v>0</v>
      </c>
      <c r="QQ187" s="6">
        <f t="shared" si="571"/>
        <v>0</v>
      </c>
      <c r="QR187" s="6">
        <f t="shared" si="571"/>
        <v>0</v>
      </c>
      <c r="QS187" s="6">
        <f t="shared" si="571"/>
        <v>0</v>
      </c>
      <c r="QT187" s="6">
        <f t="shared" si="571"/>
        <v>0</v>
      </c>
      <c r="QU187" s="6">
        <f t="shared" si="571"/>
        <v>0</v>
      </c>
      <c r="QV187" s="6">
        <f t="shared" si="571"/>
        <v>0</v>
      </c>
      <c r="QW187" s="6">
        <f t="shared" si="571"/>
        <v>0</v>
      </c>
      <c r="QX187" s="6">
        <f t="shared" si="571"/>
        <v>0</v>
      </c>
      <c r="QY187" s="6">
        <f t="shared" si="571"/>
        <v>0</v>
      </c>
      <c r="QZ187" s="6">
        <f t="shared" si="571"/>
        <v>0</v>
      </c>
      <c r="RA187" s="6">
        <f t="shared" si="571"/>
        <v>0</v>
      </c>
      <c r="RB187" s="6">
        <f t="shared" si="571"/>
        <v>0</v>
      </c>
      <c r="RC187" s="6">
        <f t="shared" si="571"/>
        <v>0</v>
      </c>
      <c r="RD187" s="6">
        <f t="shared" si="571"/>
        <v>0</v>
      </c>
      <c r="RE187" s="6">
        <f t="shared" si="571"/>
        <v>0</v>
      </c>
      <c r="RF187" s="6">
        <f t="shared" si="571"/>
        <v>0</v>
      </c>
      <c r="RG187" s="6">
        <f t="shared" si="571"/>
        <v>0</v>
      </c>
      <c r="RH187" s="6">
        <f t="shared" si="571"/>
        <v>0</v>
      </c>
      <c r="RI187" s="6">
        <f t="shared" si="571"/>
        <v>0</v>
      </c>
      <c r="RJ187" s="6">
        <f t="shared" si="571"/>
        <v>0</v>
      </c>
      <c r="RK187" s="6">
        <f t="shared" si="571"/>
        <v>0</v>
      </c>
      <c r="RL187" s="6">
        <f t="shared" si="571"/>
        <v>0</v>
      </c>
      <c r="RM187" s="6">
        <f t="shared" si="571"/>
        <v>0</v>
      </c>
      <c r="RN187" s="6">
        <f t="shared" si="571"/>
        <v>0</v>
      </c>
      <c r="RO187" s="6">
        <f t="shared" si="571"/>
        <v>0</v>
      </c>
      <c r="RP187" s="6">
        <f t="shared" si="571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15" t="s">
        <v>51</v>
      </c>
      <c r="MD188" s="115" t="s">
        <v>51</v>
      </c>
      <c r="ME188" s="115" t="s">
        <v>51</v>
      </c>
      <c r="MF188" s="111" t="s">
        <v>55</v>
      </c>
      <c r="MG188" s="58"/>
      <c r="MH188" s="58"/>
      <c r="MI188" s="58"/>
      <c r="MJ188" s="58"/>
      <c r="MK188" s="58"/>
      <c r="MM188" s="58"/>
      <c r="MN188" s="58"/>
      <c r="MO188" s="58"/>
      <c r="MP188" s="58"/>
      <c r="MQ188" s="58"/>
      <c r="MR188" s="58"/>
      <c r="MS188" s="58"/>
      <c r="MT188" s="58"/>
      <c r="MU188" s="58"/>
      <c r="MV188" s="58"/>
      <c r="MW188" s="58"/>
      <c r="MX188" s="58"/>
      <c r="MY188" s="58"/>
      <c r="MZ188" s="58"/>
      <c r="NA188" s="58"/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572">SUM(LW139, -LW142)</f>
        <v>6.93E-2</v>
      </c>
      <c r="LX189" s="112">
        <f t="shared" si="572"/>
        <v>7.0400000000000004E-2</v>
      </c>
      <c r="LY189" s="172">
        <f t="shared" si="572"/>
        <v>8.1700000000000009E-2</v>
      </c>
      <c r="LZ189" s="140">
        <f t="shared" si="572"/>
        <v>7.350000000000001E-2</v>
      </c>
      <c r="MA189" s="112">
        <f t="shared" si="572"/>
        <v>6.649999999999999E-2</v>
      </c>
      <c r="MB189" s="172">
        <f t="shared" si="572"/>
        <v>6.6599999999999993E-2</v>
      </c>
      <c r="MC189" s="114">
        <f>SUM(MC139, -MC142)</f>
        <v>6.6799999999999998E-2</v>
      </c>
      <c r="MD189" s="114">
        <f>SUM(MD139, -MD142)</f>
        <v>8.3100000000000007E-2</v>
      </c>
      <c r="ME189" s="114">
        <f>SUM(ME139, -ME142)</f>
        <v>7.17E-2</v>
      </c>
      <c r="MF189" s="112">
        <f>SUM(MF139, -MF142)</f>
        <v>6.9900000000000004E-2</v>
      </c>
      <c r="MG189" s="6">
        <f>SUM(MG177, -MG183)</f>
        <v>0</v>
      </c>
      <c r="MH189" s="6">
        <f>SUM(MH176, -MH182)</f>
        <v>0</v>
      </c>
      <c r="MI189" s="6">
        <f>SUM(MI176, -MI182,)</f>
        <v>0</v>
      </c>
      <c r="MJ189" s="6">
        <f>SUM(MJ177, -MJ183)</f>
        <v>0</v>
      </c>
      <c r="MK189" s="6">
        <f>SUM(MK176, -MK182)</f>
        <v>0</v>
      </c>
      <c r="MM189" s="6">
        <f>SUM(MM176, -MM182,)</f>
        <v>0</v>
      </c>
      <c r="MN189" s="6">
        <f>SUM(MN177, -MN183)</f>
        <v>0</v>
      </c>
      <c r="MO189" s="6">
        <f>SUM(MO176, -MO182)</f>
        <v>0</v>
      </c>
      <c r="MP189" s="6">
        <f>SUM(MP176, -MP182,)</f>
        <v>0</v>
      </c>
      <c r="MQ189" s="6">
        <f>SUM(MQ177, -MQ183)</f>
        <v>0</v>
      </c>
      <c r="MR189" s="6">
        <f>SUM(MR176, -MR182)</f>
        <v>0</v>
      </c>
      <c r="MS189" s="6">
        <f>SUM(MS176, -MS182,)</f>
        <v>0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08" t="s">
        <v>39</v>
      </c>
      <c r="MD190" s="111" t="s">
        <v>55</v>
      </c>
      <c r="ME190" s="111" t="s">
        <v>55</v>
      </c>
      <c r="MF190" s="115" t="s">
        <v>51</v>
      </c>
      <c r="MG190" s="58"/>
      <c r="MH190" s="58"/>
      <c r="MI190" s="58"/>
      <c r="MJ190" s="58"/>
      <c r="MK190" s="58"/>
      <c r="MM190" s="58"/>
      <c r="MN190" s="58"/>
      <c r="MO190" s="58"/>
      <c r="MP190" s="58"/>
      <c r="MQ190" s="58"/>
      <c r="MR190" s="58"/>
      <c r="MS190" s="58"/>
      <c r="MT190" s="58"/>
      <c r="MU190" s="58"/>
      <c r="MV190" s="58"/>
      <c r="MW190" s="58"/>
      <c r="MX190" s="58"/>
      <c r="MY190" s="58"/>
      <c r="MZ190" s="58"/>
      <c r="NA190" s="58"/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573">SUM(JW138, -JW139)</f>
        <v>7.0800000000000002E-2</v>
      </c>
      <c r="JX191" s="140">
        <f t="shared" si="573"/>
        <v>6.3999999999999987E-2</v>
      </c>
      <c r="JY191" s="114">
        <f t="shared" si="573"/>
        <v>6.0600000000000001E-2</v>
      </c>
      <c r="JZ191" s="170">
        <f t="shared" si="573"/>
        <v>0.08</v>
      </c>
      <c r="KA191" s="239">
        <f t="shared" si="573"/>
        <v>7.9799999999999996E-2</v>
      </c>
      <c r="KB191" s="240">
        <f t="shared" si="573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10">
        <f>SUM(MC136, -MC138)</f>
        <v>6.6400000000000001E-2</v>
      </c>
      <c r="MD191" s="112">
        <f>SUM(MD140, -MD142)</f>
        <v>6.83E-2</v>
      </c>
      <c r="ME191" s="112">
        <f>SUM(ME140, -ME142)</f>
        <v>6.8099999999999994E-2</v>
      </c>
      <c r="MF191" s="114">
        <f>SUM(MF140, -MF142)</f>
        <v>6.3600000000000004E-2</v>
      </c>
      <c r="MG191" s="6">
        <f>SUM(MG176, -MG182)</f>
        <v>0</v>
      </c>
      <c r="MH191" s="6">
        <f>SUM(MH177, -MH183)</f>
        <v>0</v>
      </c>
      <c r="MI191" s="6">
        <f>SUM(MI177, -MI183)</f>
        <v>0</v>
      </c>
      <c r="MJ191" s="6">
        <f>SUM(MJ176, -MJ182)</f>
        <v>0</v>
      </c>
      <c r="MK191" s="6">
        <f>SUM(MK177, -MK183)</f>
        <v>0</v>
      </c>
      <c r="MM191" s="6">
        <f>SUM(MM177, -MM183)</f>
        <v>0</v>
      </c>
      <c r="MN191" s="6">
        <f>SUM(MN176, -MN182)</f>
        <v>0</v>
      </c>
      <c r="MO191" s="6">
        <f>SUM(MO177, -MO183)</f>
        <v>0</v>
      </c>
      <c r="MP191" s="6">
        <f>SUM(MP177, -MP183)</f>
        <v>0</v>
      </c>
      <c r="MQ191" s="6">
        <f>SUM(MQ176, -MQ182)</f>
        <v>0</v>
      </c>
      <c r="MR191" s="6">
        <f>SUM(MR177, -MR183)</f>
        <v>0</v>
      </c>
      <c r="MS191" s="6">
        <f>SUM(MS177, -MS183)</f>
        <v>0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11" t="s">
        <v>55</v>
      </c>
      <c r="MD192" s="108" t="s">
        <v>39</v>
      </c>
      <c r="ME192" s="115" t="s">
        <v>84</v>
      </c>
      <c r="MF192" s="117" t="s">
        <v>53</v>
      </c>
      <c r="MG192" s="58"/>
      <c r="MH192" s="58"/>
      <c r="MI192" s="58"/>
      <c r="MJ192" s="58"/>
      <c r="MK192" s="58"/>
      <c r="MM192" s="58"/>
      <c r="MN192" s="58"/>
      <c r="MO192" s="58"/>
      <c r="MP192" s="58"/>
      <c r="MQ192" s="58"/>
      <c r="MR192" s="58"/>
      <c r="MS192" s="58"/>
      <c r="MT192" s="58"/>
      <c r="MU192" s="58"/>
      <c r="MV192" s="58"/>
      <c r="MW192" s="58"/>
      <c r="MX192" s="58"/>
      <c r="MY192" s="58"/>
      <c r="MZ192" s="58"/>
      <c r="NA192" s="58"/>
      <c r="NB192" s="58"/>
      <c r="NC192" s="58"/>
      <c r="ND192" s="58"/>
      <c r="NE192" s="58"/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574">SUM(EC182, -EC189)</f>
        <v>0</v>
      </c>
      <c r="ED193" s="6">
        <f t="shared" si="574"/>
        <v>0</v>
      </c>
      <c r="EE193" s="6">
        <f t="shared" si="574"/>
        <v>0</v>
      </c>
      <c r="EF193" s="6">
        <f t="shared" si="574"/>
        <v>0</v>
      </c>
      <c r="EG193" s="6">
        <f t="shared" si="574"/>
        <v>0</v>
      </c>
      <c r="EH193" s="6">
        <f t="shared" si="574"/>
        <v>0</v>
      </c>
      <c r="EI193" s="6">
        <f t="shared" si="574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575">SUM(GV182, -GV189)</f>
        <v>0</v>
      </c>
      <c r="GW193" s="6">
        <f t="shared" si="575"/>
        <v>0</v>
      </c>
      <c r="GX193" s="6">
        <f t="shared" si="575"/>
        <v>0</v>
      </c>
      <c r="GY193" s="6">
        <f t="shared" si="575"/>
        <v>0</v>
      </c>
      <c r="GZ193" s="6">
        <f t="shared" si="575"/>
        <v>0</v>
      </c>
      <c r="HA193" s="6">
        <f t="shared" si="575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576">SUM(JW136, -JW138)</f>
        <v>4.2499999999999996E-2</v>
      </c>
      <c r="JX193" s="140">
        <f t="shared" si="576"/>
        <v>4.7500000000000001E-2</v>
      </c>
      <c r="JY193" s="114">
        <f t="shared" si="576"/>
        <v>4.2999999999999997E-2</v>
      </c>
      <c r="JZ193" s="173">
        <f t="shared" si="576"/>
        <v>3.3700000000000008E-2</v>
      </c>
      <c r="KA193" s="140">
        <f t="shared" si="576"/>
        <v>3.1899999999999998E-2</v>
      </c>
      <c r="KB193" s="114">
        <f t="shared" si="576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577">SUM(KK136, -KK139)</f>
        <v>3.8199999999999998E-2</v>
      </c>
      <c r="KL193" s="170">
        <f t="shared" si="577"/>
        <v>2.8999999999999998E-2</v>
      </c>
      <c r="KM193" s="138">
        <f t="shared" si="577"/>
        <v>3.6899999999999988E-2</v>
      </c>
      <c r="KN193" s="110">
        <f t="shared" si="577"/>
        <v>2.9499999999999998E-2</v>
      </c>
      <c r="KO193" s="170">
        <f t="shared" si="577"/>
        <v>4.3500000000000011E-2</v>
      </c>
      <c r="KP193" s="138">
        <f t="shared" si="577"/>
        <v>4.8999999999999988E-2</v>
      </c>
      <c r="KQ193" s="110">
        <f t="shared" si="577"/>
        <v>6.1499999999999999E-2</v>
      </c>
      <c r="KR193" s="170">
        <f t="shared" si="577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12">
        <f>SUM(MC140, -MC142)</f>
        <v>5.7199999999999994E-2</v>
      </c>
      <c r="MD193" s="110">
        <f>SUM(MD136, -MD138)</f>
        <v>5.850000000000001E-2</v>
      </c>
      <c r="ME193" s="110">
        <f>SUM(ME139, -ME141)</f>
        <v>4.1200000000000001E-2</v>
      </c>
      <c r="MF193" s="201">
        <f>SUM(MF141, -MF142)</f>
        <v>4.3799999999999999E-2</v>
      </c>
      <c r="MG193" s="6">
        <f>SUM(MG182, -MG189)</f>
        <v>0</v>
      </c>
      <c r="MH193" s="6">
        <f>SUM(MH182, -MH189)</f>
        <v>0</v>
      </c>
      <c r="MI193" s="6">
        <f>SUM(MI182, -MI189)</f>
        <v>0</v>
      </c>
      <c r="MJ193" s="6">
        <f>SUM(MJ182, -MJ189)</f>
        <v>0</v>
      </c>
      <c r="MK193" s="6">
        <f>SUM(MK182, -MK189)</f>
        <v>0</v>
      </c>
      <c r="MM193" s="6">
        <f t="shared" ref="MM193:OX193" si="578">SUM(MM182, -MM189)</f>
        <v>0</v>
      </c>
      <c r="MN193" s="6">
        <f t="shared" si="578"/>
        <v>0</v>
      </c>
      <c r="MO193" s="6">
        <f t="shared" si="578"/>
        <v>0</v>
      </c>
      <c r="MP193" s="6">
        <f t="shared" si="578"/>
        <v>0</v>
      </c>
      <c r="MQ193" s="6">
        <f t="shared" si="578"/>
        <v>0</v>
      </c>
      <c r="MR193" s="6">
        <f t="shared" si="578"/>
        <v>0</v>
      </c>
      <c r="MS193" s="6">
        <f t="shared" si="578"/>
        <v>0</v>
      </c>
      <c r="MT193" s="6">
        <f t="shared" si="578"/>
        <v>0</v>
      </c>
      <c r="MU193" s="6">
        <f t="shared" si="578"/>
        <v>0</v>
      </c>
      <c r="MV193" s="6">
        <f t="shared" si="578"/>
        <v>0</v>
      </c>
      <c r="MW193" s="6">
        <f t="shared" si="578"/>
        <v>0</v>
      </c>
      <c r="MX193" s="6">
        <f t="shared" si="578"/>
        <v>0</v>
      </c>
      <c r="MY193" s="6">
        <f t="shared" si="578"/>
        <v>0</v>
      </c>
      <c r="MZ193" s="6">
        <f t="shared" si="578"/>
        <v>0</v>
      </c>
      <c r="NA193" s="6">
        <f t="shared" si="578"/>
        <v>0</v>
      </c>
      <c r="NB193" s="6">
        <f t="shared" si="578"/>
        <v>0</v>
      </c>
      <c r="NC193" s="6">
        <f t="shared" si="578"/>
        <v>0</v>
      </c>
      <c r="ND193" s="6">
        <f t="shared" si="578"/>
        <v>0</v>
      </c>
      <c r="NE193" s="6">
        <f t="shared" si="578"/>
        <v>0</v>
      </c>
      <c r="NF193" s="6">
        <f t="shared" si="578"/>
        <v>0</v>
      </c>
      <c r="NG193" s="6">
        <f t="shared" si="578"/>
        <v>0</v>
      </c>
      <c r="NH193" s="6">
        <f t="shared" si="578"/>
        <v>0</v>
      </c>
      <c r="NI193" s="6">
        <f t="shared" si="578"/>
        <v>0</v>
      </c>
      <c r="NJ193" s="6">
        <f t="shared" si="578"/>
        <v>0</v>
      </c>
      <c r="NK193" s="6">
        <f t="shared" si="578"/>
        <v>0</v>
      </c>
      <c r="NL193" s="6">
        <f t="shared" si="578"/>
        <v>0</v>
      </c>
      <c r="NM193" s="6">
        <f t="shared" si="578"/>
        <v>0</v>
      </c>
      <c r="NN193" s="6">
        <f t="shared" si="578"/>
        <v>0</v>
      </c>
      <c r="NO193" s="6">
        <f t="shared" si="578"/>
        <v>0</v>
      </c>
      <c r="NP193" s="6">
        <f t="shared" si="578"/>
        <v>0</v>
      </c>
      <c r="NQ193" s="6">
        <f t="shared" si="578"/>
        <v>0</v>
      </c>
      <c r="NR193" s="6">
        <f t="shared" si="578"/>
        <v>0</v>
      </c>
      <c r="NS193" s="6">
        <f t="shared" si="578"/>
        <v>0</v>
      </c>
      <c r="NT193" s="6">
        <f t="shared" si="578"/>
        <v>0</v>
      </c>
      <c r="NU193" s="6">
        <f t="shared" si="578"/>
        <v>0</v>
      </c>
      <c r="NV193" s="6">
        <f t="shared" si="578"/>
        <v>0</v>
      </c>
      <c r="NW193" s="6">
        <f t="shared" si="578"/>
        <v>0</v>
      </c>
      <c r="NX193" s="6">
        <f t="shared" si="578"/>
        <v>0</v>
      </c>
      <c r="NY193" s="6">
        <f t="shared" si="578"/>
        <v>0</v>
      </c>
      <c r="NZ193" s="6">
        <f t="shared" si="578"/>
        <v>0</v>
      </c>
      <c r="OA193" s="6">
        <f t="shared" si="578"/>
        <v>0</v>
      </c>
      <c r="OB193" s="6">
        <f t="shared" si="578"/>
        <v>0</v>
      </c>
      <c r="OC193" s="6">
        <f t="shared" si="578"/>
        <v>0</v>
      </c>
      <c r="OD193" s="6">
        <f t="shared" si="578"/>
        <v>0</v>
      </c>
      <c r="OE193" s="6">
        <f t="shared" si="578"/>
        <v>0</v>
      </c>
      <c r="OF193" s="6">
        <f t="shared" si="578"/>
        <v>0</v>
      </c>
      <c r="OG193" s="6">
        <f t="shared" si="578"/>
        <v>0</v>
      </c>
      <c r="OH193" s="6">
        <f t="shared" si="578"/>
        <v>0</v>
      </c>
      <c r="OI193" s="6">
        <f t="shared" si="578"/>
        <v>0</v>
      </c>
      <c r="OJ193" s="6">
        <f t="shared" si="578"/>
        <v>0</v>
      </c>
      <c r="OK193" s="6">
        <f t="shared" si="578"/>
        <v>0</v>
      </c>
      <c r="OL193" s="6">
        <f t="shared" si="578"/>
        <v>0</v>
      </c>
      <c r="OM193" s="6">
        <f t="shared" si="578"/>
        <v>0</v>
      </c>
      <c r="ON193" s="6">
        <f t="shared" si="578"/>
        <v>0</v>
      </c>
      <c r="OO193" s="6">
        <f t="shared" si="578"/>
        <v>0</v>
      </c>
      <c r="OP193" s="6">
        <f t="shared" si="578"/>
        <v>0</v>
      </c>
      <c r="OQ193" s="6">
        <f t="shared" si="578"/>
        <v>0</v>
      </c>
      <c r="OR193" s="6">
        <f t="shared" si="578"/>
        <v>0</v>
      </c>
      <c r="OS193" s="6">
        <f t="shared" si="578"/>
        <v>0</v>
      </c>
      <c r="OT193" s="6">
        <f t="shared" si="578"/>
        <v>0</v>
      </c>
      <c r="OU193" s="6">
        <f t="shared" si="578"/>
        <v>0</v>
      </c>
      <c r="OV193" s="6">
        <f t="shared" si="578"/>
        <v>0</v>
      </c>
      <c r="OW193" s="6">
        <f t="shared" si="578"/>
        <v>0</v>
      </c>
      <c r="OX193" s="6">
        <f t="shared" si="578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579">SUM(PE182, -PE189)</f>
        <v>0</v>
      </c>
      <c r="PF193" s="6">
        <f t="shared" si="579"/>
        <v>0</v>
      </c>
      <c r="PG193" s="6">
        <f t="shared" si="579"/>
        <v>0</v>
      </c>
      <c r="PH193" s="6">
        <f t="shared" si="579"/>
        <v>0</v>
      </c>
      <c r="PI193" s="6">
        <f t="shared" si="579"/>
        <v>0</v>
      </c>
      <c r="PJ193" s="6">
        <f t="shared" si="579"/>
        <v>0</v>
      </c>
      <c r="PK193" s="6">
        <f t="shared" si="579"/>
        <v>0</v>
      </c>
      <c r="PL193" s="6">
        <f t="shared" si="579"/>
        <v>0</v>
      </c>
      <c r="PM193" s="6">
        <f t="shared" si="579"/>
        <v>0</v>
      </c>
      <c r="PN193" s="6">
        <f t="shared" si="579"/>
        <v>0</v>
      </c>
      <c r="PO193" s="6">
        <f t="shared" si="579"/>
        <v>0</v>
      </c>
      <c r="PP193" s="6">
        <f t="shared" si="579"/>
        <v>0</v>
      </c>
      <c r="PQ193" s="6">
        <f t="shared" si="579"/>
        <v>0</v>
      </c>
      <c r="PR193" s="6">
        <f t="shared" si="579"/>
        <v>0</v>
      </c>
      <c r="PS193" s="6">
        <f t="shared" si="579"/>
        <v>0</v>
      </c>
      <c r="PT193" s="6">
        <f t="shared" si="579"/>
        <v>0</v>
      </c>
      <c r="PU193" s="6">
        <f t="shared" si="579"/>
        <v>0</v>
      </c>
      <c r="PV193" s="6">
        <f t="shared" si="579"/>
        <v>0</v>
      </c>
      <c r="PW193" s="6">
        <f t="shared" si="579"/>
        <v>0</v>
      </c>
      <c r="PX193" s="6">
        <f t="shared" si="579"/>
        <v>0</v>
      </c>
      <c r="PY193" s="6">
        <f t="shared" si="579"/>
        <v>0</v>
      </c>
      <c r="PZ193" s="6">
        <f t="shared" si="579"/>
        <v>0</v>
      </c>
      <c r="QA193" s="6">
        <f t="shared" si="579"/>
        <v>0</v>
      </c>
      <c r="QB193" s="6">
        <f t="shared" si="579"/>
        <v>0</v>
      </c>
      <c r="QC193" s="6">
        <f t="shared" si="579"/>
        <v>0</v>
      </c>
      <c r="QD193" s="6">
        <f t="shared" si="579"/>
        <v>0</v>
      </c>
      <c r="QE193" s="6">
        <f t="shared" si="579"/>
        <v>0</v>
      </c>
      <c r="QF193" s="6">
        <f t="shared" si="579"/>
        <v>0</v>
      </c>
      <c r="QG193" s="6">
        <f t="shared" si="579"/>
        <v>0</v>
      </c>
      <c r="QH193" s="6">
        <f t="shared" si="579"/>
        <v>0</v>
      </c>
      <c r="QI193" s="6">
        <f t="shared" si="579"/>
        <v>0</v>
      </c>
      <c r="QJ193" s="6">
        <f t="shared" si="579"/>
        <v>0</v>
      </c>
      <c r="QK193" s="6">
        <f t="shared" si="579"/>
        <v>0</v>
      </c>
      <c r="QL193" s="6">
        <f t="shared" si="579"/>
        <v>0</v>
      </c>
      <c r="QM193" s="6">
        <f t="shared" si="579"/>
        <v>0</v>
      </c>
      <c r="QN193" s="6">
        <f t="shared" si="579"/>
        <v>0</v>
      </c>
      <c r="QO193" s="6">
        <f t="shared" si="579"/>
        <v>0</v>
      </c>
      <c r="QP193" s="6">
        <f t="shared" si="579"/>
        <v>0</v>
      </c>
      <c r="QQ193" s="6">
        <f t="shared" si="579"/>
        <v>0</v>
      </c>
      <c r="QR193" s="6">
        <f t="shared" si="579"/>
        <v>0</v>
      </c>
      <c r="QS193" s="6">
        <f t="shared" si="579"/>
        <v>0</v>
      </c>
      <c r="QT193" s="6">
        <f t="shared" si="579"/>
        <v>0</v>
      </c>
      <c r="QU193" s="6">
        <f t="shared" si="579"/>
        <v>0</v>
      </c>
      <c r="QV193" s="6">
        <f t="shared" si="579"/>
        <v>0</v>
      </c>
      <c r="QW193" s="6">
        <f t="shared" si="579"/>
        <v>0</v>
      </c>
      <c r="QX193" s="6">
        <f t="shared" si="579"/>
        <v>0</v>
      </c>
      <c r="QY193" s="6">
        <f t="shared" si="579"/>
        <v>0</v>
      </c>
      <c r="QZ193" s="6">
        <f t="shared" si="579"/>
        <v>0</v>
      </c>
      <c r="RA193" s="6">
        <f t="shared" si="579"/>
        <v>0</v>
      </c>
      <c r="RB193" s="6">
        <f t="shared" si="579"/>
        <v>0</v>
      </c>
      <c r="RC193" s="6">
        <f t="shared" si="579"/>
        <v>0</v>
      </c>
      <c r="RD193" s="6">
        <f t="shared" si="579"/>
        <v>0</v>
      </c>
      <c r="RE193" s="6">
        <f t="shared" si="579"/>
        <v>0</v>
      </c>
      <c r="RF193" s="6">
        <f t="shared" si="579"/>
        <v>0</v>
      </c>
      <c r="RG193" s="6">
        <f t="shared" si="579"/>
        <v>0</v>
      </c>
      <c r="RH193" s="6">
        <f t="shared" si="579"/>
        <v>0</v>
      </c>
      <c r="RI193" s="6">
        <f t="shared" si="579"/>
        <v>0</v>
      </c>
      <c r="RJ193" s="6">
        <f t="shared" si="579"/>
        <v>0</v>
      </c>
      <c r="RK193" s="6">
        <f t="shared" si="579"/>
        <v>0</v>
      </c>
      <c r="RL193" s="6">
        <f t="shared" si="579"/>
        <v>0</v>
      </c>
      <c r="RM193" s="6">
        <f t="shared" si="579"/>
        <v>0</v>
      </c>
      <c r="RN193" s="6">
        <f t="shared" si="579"/>
        <v>0</v>
      </c>
      <c r="RO193" s="6">
        <f t="shared" si="579"/>
        <v>0</v>
      </c>
      <c r="RP193" s="6">
        <f t="shared" si="579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15" t="s">
        <v>84</v>
      </c>
      <c r="MD194" s="115" t="s">
        <v>84</v>
      </c>
      <c r="ME194" s="108" t="s">
        <v>39</v>
      </c>
      <c r="MF194" s="111" t="s">
        <v>65</v>
      </c>
      <c r="MG194" s="58"/>
      <c r="MH194" s="58"/>
      <c r="MI194" s="58"/>
      <c r="MJ194" s="58"/>
      <c r="MK194" s="58"/>
      <c r="MM194" s="58"/>
      <c r="MN194" s="58"/>
      <c r="MO194" s="58"/>
      <c r="MP194" s="58"/>
      <c r="MQ194" s="58"/>
      <c r="MR194" s="58"/>
      <c r="MS194" s="58"/>
      <c r="MT194" s="58"/>
      <c r="MU194" s="58"/>
      <c r="MV194" s="58"/>
      <c r="MW194" s="58"/>
      <c r="MX194" s="58"/>
      <c r="MY194" s="58"/>
      <c r="MZ194" s="58"/>
      <c r="NA194" s="58"/>
      <c r="NB194" s="58"/>
      <c r="NC194" s="58"/>
      <c r="ND194" s="58"/>
      <c r="NE194" s="58"/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580">SUM(KK137, -KK139)</f>
        <v>2.8699999999999989E-2</v>
      </c>
      <c r="KL195" s="173">
        <f t="shared" si="580"/>
        <v>2.5400000000000006E-2</v>
      </c>
      <c r="KM195" s="140">
        <f t="shared" si="580"/>
        <v>3.5400000000000001E-2</v>
      </c>
      <c r="KN195" s="110">
        <f t="shared" si="580"/>
        <v>2.6999999999999996E-2</v>
      </c>
      <c r="KO195" s="170">
        <f t="shared" si="580"/>
        <v>3.5200000000000009E-2</v>
      </c>
      <c r="KP195" s="138">
        <f t="shared" si="580"/>
        <v>3.2000000000000001E-2</v>
      </c>
      <c r="KQ195" s="110">
        <f t="shared" si="580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10">
        <f>SUM(MC139, -MC141)</f>
        <v>5.21E-2</v>
      </c>
      <c r="MD195" s="110">
        <f>SUM(MD139, -MD141)</f>
        <v>5.5099999999999996E-2</v>
      </c>
      <c r="ME195" s="110">
        <f>SUM(ME136, -ME138)</f>
        <v>3.8999999999999993E-2</v>
      </c>
      <c r="MF195" s="114">
        <f>SUM(MF139, -MF141)</f>
        <v>2.6100000000000002E-2</v>
      </c>
      <c r="MG195" s="6">
        <f>SUM(MG183, -MG189)</f>
        <v>0</v>
      </c>
      <c r="MH195" s="6">
        <f>SUM(MH182, -MH188)</f>
        <v>0</v>
      </c>
      <c r="MI195" s="6">
        <f>SUM(MI182, -MI188,)</f>
        <v>0</v>
      </c>
      <c r="MJ195" s="6">
        <f>SUM(MJ183, -MJ189)</f>
        <v>0</v>
      </c>
      <c r="MK195" s="6">
        <f>SUM(MK182, -MK188)</f>
        <v>0</v>
      </c>
      <c r="MM195" s="6">
        <f>SUM(MM182, -MM188,)</f>
        <v>0</v>
      </c>
      <c r="MN195" s="6">
        <f>SUM(MN183, -MN189)</f>
        <v>0</v>
      </c>
      <c r="MO195" s="6">
        <f>SUM(MO182, -MO188)</f>
        <v>0</v>
      </c>
      <c r="MP195" s="6">
        <f>SUM(MP182, -MP188,)</f>
        <v>0</v>
      </c>
      <c r="MQ195" s="6">
        <f>SUM(MQ183, -MQ189)</f>
        <v>0</v>
      </c>
      <c r="MR195" s="6">
        <f>SUM(MR182, -MR188)</f>
        <v>0</v>
      </c>
      <c r="MS195" s="6">
        <f>SUM(MS182, -MS188,)</f>
        <v>0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11" t="s">
        <v>65</v>
      </c>
      <c r="MD196" s="111" t="s">
        <v>65</v>
      </c>
      <c r="ME196" s="111" t="s">
        <v>65</v>
      </c>
      <c r="MF196" s="108" t="s">
        <v>39</v>
      </c>
      <c r="MG196" s="58"/>
      <c r="MH196" s="58"/>
      <c r="MI196" s="58"/>
      <c r="MJ196" s="58"/>
      <c r="MK196" s="58"/>
      <c r="MM196" s="58"/>
      <c r="MN196" s="58"/>
      <c r="MO196" s="58"/>
      <c r="MP196" s="58"/>
      <c r="MQ196" s="58"/>
      <c r="MR196" s="58"/>
      <c r="MS196" s="58"/>
      <c r="MT196" s="58"/>
      <c r="MU196" s="58"/>
      <c r="MV196" s="58"/>
      <c r="MW196" s="58"/>
      <c r="MX196" s="58"/>
      <c r="MY196" s="58"/>
      <c r="MZ196" s="58"/>
      <c r="NA196" s="58"/>
      <c r="NB196" s="58"/>
      <c r="NC196" s="58"/>
      <c r="ND196" s="58"/>
      <c r="NE196" s="58"/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581">SUM(LI141, -LI142)</f>
        <v>3.7000000000000005E-2</v>
      </c>
      <c r="LJ197" s="181">
        <f t="shared" si="581"/>
        <v>3.5100000000000006E-2</v>
      </c>
      <c r="LK197" s="160">
        <f t="shared" si="581"/>
        <v>6.1800000000000001E-2</v>
      </c>
      <c r="LL197" s="201">
        <f t="shared" si="581"/>
        <v>5.7100000000000005E-2</v>
      </c>
      <c r="LM197" s="181">
        <f t="shared" si="581"/>
        <v>4.7600000000000003E-2</v>
      </c>
      <c r="LN197" s="160">
        <f t="shared" si="581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14">
        <f>SUM(MC140, -MC141)</f>
        <v>4.2500000000000003E-2</v>
      </c>
      <c r="MD197" s="114">
        <f>SUM(MD140, -MD141)</f>
        <v>4.0300000000000002E-2</v>
      </c>
      <c r="ME197" s="114">
        <f>SUM(ME140, -ME141)</f>
        <v>3.7599999999999995E-2</v>
      </c>
      <c r="MF197" s="110">
        <f>SUM(MF136, -MF138)</f>
        <v>2.4900000000000005E-2</v>
      </c>
      <c r="MG197" s="6">
        <f>SUM(MG182, -MG188)</f>
        <v>0</v>
      </c>
      <c r="MH197" s="6">
        <f>SUM(MH183, -MH189)</f>
        <v>0</v>
      </c>
      <c r="MI197" s="6">
        <f>SUM(MI183, -MI189)</f>
        <v>0</v>
      </c>
      <c r="MJ197" s="6">
        <f>SUM(MJ182, -MJ188)</f>
        <v>0</v>
      </c>
      <c r="MK197" s="6">
        <f>SUM(MK183, -MK189)</f>
        <v>0</v>
      </c>
      <c r="MM197" s="6">
        <f>SUM(MM183, -MM189)</f>
        <v>0</v>
      </c>
      <c r="MN197" s="6">
        <f>SUM(MN182, -MN188)</f>
        <v>0</v>
      </c>
      <c r="MO197" s="6">
        <f>SUM(MO183, -MO189)</f>
        <v>0</v>
      </c>
      <c r="MP197" s="6">
        <f>SUM(MP183, -MP189)</f>
        <v>0</v>
      </c>
      <c r="MQ197" s="6">
        <f>SUM(MQ182, -MQ188)</f>
        <v>0</v>
      </c>
      <c r="MR197" s="6">
        <f>SUM(MR183, -MR189)</f>
        <v>0</v>
      </c>
      <c r="MS197" s="6">
        <f>SUM(MS183, -MS189)</f>
        <v>0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08" t="s">
        <v>46</v>
      </c>
      <c r="MD198" s="108" t="s">
        <v>46</v>
      </c>
      <c r="ME198" s="108" t="s">
        <v>46</v>
      </c>
      <c r="MF198" s="115" t="s">
        <v>84</v>
      </c>
      <c r="MG198" s="58"/>
      <c r="MH198" s="58"/>
      <c r="MI198" s="58"/>
      <c r="MJ198" s="58"/>
      <c r="MK198" s="58"/>
      <c r="MM198" s="58"/>
      <c r="MN198" s="58"/>
      <c r="MO198" s="58"/>
      <c r="MP198" s="58"/>
      <c r="MQ198" s="58"/>
      <c r="MR198" s="58"/>
      <c r="MS198" s="58"/>
      <c r="MT198" s="58"/>
      <c r="MU198" s="58"/>
      <c r="MV198" s="58"/>
      <c r="MW198" s="58"/>
      <c r="MX198" s="58"/>
      <c r="MY198" s="58"/>
      <c r="MZ198" s="58"/>
      <c r="NA198" s="58"/>
      <c r="NB198" s="58"/>
      <c r="NC198" s="58"/>
      <c r="ND198" s="58"/>
      <c r="NE198" s="58"/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40">
        <f>SUM(MC136, -MC137)</f>
        <v>3.4799999999999998E-2</v>
      </c>
      <c r="MD199" s="240">
        <f>SUM(MD136, -MD137)</f>
        <v>3.2700000000000007E-2</v>
      </c>
      <c r="ME199" s="240">
        <f>SUM(ME136, -ME137)</f>
        <v>3.0899999999999983E-2</v>
      </c>
      <c r="MF199" s="110">
        <f>SUM(MF140, -MF141)</f>
        <v>1.9800000000000002E-2</v>
      </c>
      <c r="MG199" s="6">
        <f>SUM(MG184, -MG190)</f>
        <v>0</v>
      </c>
      <c r="MH199" s="6">
        <f>SUM(MH185, -MH191)</f>
        <v>0</v>
      </c>
      <c r="MI199" s="6">
        <f>SUM(MI185, -MI191)</f>
        <v>0</v>
      </c>
      <c r="MJ199" s="6">
        <f>SUM(MJ184, -MJ190)</f>
        <v>0</v>
      </c>
      <c r="MK199" s="6">
        <f>SUM(MK185, -MK191)</f>
        <v>0</v>
      </c>
      <c r="MM199" s="6">
        <f>SUM(MM185, -MM191)</f>
        <v>0</v>
      </c>
      <c r="MN199" s="6">
        <f>SUM(MN184, -MN190)</f>
        <v>0</v>
      </c>
      <c r="MO199" s="6">
        <f>SUM(MO185, -MO191)</f>
        <v>0</v>
      </c>
      <c r="MP199" s="6">
        <f>SUM(MP185, -MP191)</f>
        <v>0</v>
      </c>
      <c r="MQ199" s="6">
        <f>SUM(MQ184, -MQ190)</f>
        <v>0</v>
      </c>
      <c r="MR199" s="6">
        <f>SUM(MR185, -MR191)</f>
        <v>0</v>
      </c>
      <c r="MS199" s="6">
        <f>SUM(MS185, -MS191)</f>
        <v>0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16" t="s">
        <v>36</v>
      </c>
      <c r="MD200" s="117" t="s">
        <v>53</v>
      </c>
      <c r="ME200" s="117" t="s">
        <v>53</v>
      </c>
      <c r="MF200" s="116" t="s">
        <v>36</v>
      </c>
      <c r="MG200" s="58"/>
      <c r="MH200" s="58"/>
      <c r="MI200" s="58"/>
      <c r="MJ200" s="58"/>
      <c r="MK200" s="58"/>
      <c r="MM200" s="58"/>
      <c r="MN200" s="58"/>
      <c r="MO200" s="58"/>
      <c r="MP200" s="58"/>
      <c r="MQ200" s="58"/>
      <c r="MR200" s="58"/>
      <c r="MS200" s="58"/>
      <c r="MT200" s="58"/>
      <c r="MU200" s="58"/>
      <c r="MV200" s="58"/>
      <c r="MW200" s="58"/>
      <c r="MX200" s="58"/>
      <c r="MY200" s="58"/>
      <c r="MZ200" s="58"/>
      <c r="NA200" s="58"/>
      <c r="NB200" s="58"/>
      <c r="NC200" s="58"/>
      <c r="ND200" s="58"/>
      <c r="NE200" s="58"/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582">SUM(EC190, -EC197)</f>
        <v>0</v>
      </c>
      <c r="ED201" s="6">
        <f t="shared" si="582"/>
        <v>0</v>
      </c>
      <c r="EE201" s="6">
        <f t="shared" si="582"/>
        <v>0</v>
      </c>
      <c r="EF201" s="6">
        <f t="shared" si="582"/>
        <v>0</v>
      </c>
      <c r="EG201" s="6">
        <f t="shared" si="582"/>
        <v>0</v>
      </c>
      <c r="EH201" s="6">
        <f t="shared" si="582"/>
        <v>0</v>
      </c>
      <c r="EI201" s="6">
        <f t="shared" si="582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583">SUM(GV190, -GV197)</f>
        <v>0</v>
      </c>
      <c r="GW201" s="6">
        <f t="shared" si="583"/>
        <v>0</v>
      </c>
      <c r="GX201" s="6">
        <f t="shared" si="583"/>
        <v>0</v>
      </c>
      <c r="GY201" s="6">
        <f t="shared" si="583"/>
        <v>0</v>
      </c>
      <c r="GZ201" s="6">
        <f t="shared" si="583"/>
        <v>0</v>
      </c>
      <c r="HA201" s="6">
        <f t="shared" si="583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10">
        <f>SUM(MC137, -MC138)</f>
        <v>3.1600000000000003E-2</v>
      </c>
      <c r="MD201" s="201">
        <f>SUM(MD141, -MD142)</f>
        <v>2.8000000000000004E-2</v>
      </c>
      <c r="ME201" s="201">
        <f>SUM(ME141, -ME142)</f>
        <v>3.0499999999999999E-2</v>
      </c>
      <c r="MF201" s="110">
        <f>SUM(MF137, -MF138)</f>
        <v>1.26E-2</v>
      </c>
      <c r="MG201" s="6">
        <f>SUM(MG190, -MG197)</f>
        <v>0</v>
      </c>
      <c r="MH201" s="6">
        <f>SUM(MH190, -MH197)</f>
        <v>0</v>
      </c>
      <c r="MI201" s="6">
        <f>SUM(MI190, -MI197)</f>
        <v>0</v>
      </c>
      <c r="MJ201" s="6">
        <f>SUM(MJ190, -MJ197)</f>
        <v>0</v>
      </c>
      <c r="MK201" s="6">
        <f>SUM(MK190, -MK197)</f>
        <v>0</v>
      </c>
      <c r="MM201" s="6">
        <f t="shared" ref="MM201:OX201" si="584">SUM(MM190, -MM197)</f>
        <v>0</v>
      </c>
      <c r="MN201" s="6">
        <f t="shared" si="584"/>
        <v>0</v>
      </c>
      <c r="MO201" s="6">
        <f t="shared" si="584"/>
        <v>0</v>
      </c>
      <c r="MP201" s="6">
        <f t="shared" si="584"/>
        <v>0</v>
      </c>
      <c r="MQ201" s="6">
        <f t="shared" si="584"/>
        <v>0</v>
      </c>
      <c r="MR201" s="6">
        <f t="shared" si="584"/>
        <v>0</v>
      </c>
      <c r="MS201" s="6">
        <f t="shared" si="584"/>
        <v>0</v>
      </c>
      <c r="MT201" s="6">
        <f t="shared" si="584"/>
        <v>0</v>
      </c>
      <c r="MU201" s="6">
        <f t="shared" si="584"/>
        <v>0</v>
      </c>
      <c r="MV201" s="6">
        <f t="shared" si="584"/>
        <v>0</v>
      </c>
      <c r="MW201" s="6">
        <f t="shared" si="584"/>
        <v>0</v>
      </c>
      <c r="MX201" s="6">
        <f t="shared" si="584"/>
        <v>0</v>
      </c>
      <c r="MY201" s="6">
        <f t="shared" si="584"/>
        <v>0</v>
      </c>
      <c r="MZ201" s="6">
        <f t="shared" si="584"/>
        <v>0</v>
      </c>
      <c r="NA201" s="6">
        <f t="shared" si="584"/>
        <v>0</v>
      </c>
      <c r="NB201" s="6">
        <f t="shared" si="584"/>
        <v>0</v>
      </c>
      <c r="NC201" s="6">
        <f t="shared" si="584"/>
        <v>0</v>
      </c>
      <c r="ND201" s="6">
        <f t="shared" si="584"/>
        <v>0</v>
      </c>
      <c r="NE201" s="6">
        <f t="shared" si="584"/>
        <v>0</v>
      </c>
      <c r="NF201" s="6">
        <f t="shared" si="584"/>
        <v>0</v>
      </c>
      <c r="NG201" s="6">
        <f t="shared" si="584"/>
        <v>0</v>
      </c>
      <c r="NH201" s="6">
        <f t="shared" si="584"/>
        <v>0</v>
      </c>
      <c r="NI201" s="6">
        <f t="shared" si="584"/>
        <v>0</v>
      </c>
      <c r="NJ201" s="6">
        <f t="shared" si="584"/>
        <v>0</v>
      </c>
      <c r="NK201" s="6">
        <f t="shared" si="584"/>
        <v>0</v>
      </c>
      <c r="NL201" s="6">
        <f t="shared" si="584"/>
        <v>0</v>
      </c>
      <c r="NM201" s="6">
        <f t="shared" si="584"/>
        <v>0</v>
      </c>
      <c r="NN201" s="6">
        <f t="shared" si="584"/>
        <v>0</v>
      </c>
      <c r="NO201" s="6">
        <f t="shared" si="584"/>
        <v>0</v>
      </c>
      <c r="NP201" s="6">
        <f t="shared" si="584"/>
        <v>0</v>
      </c>
      <c r="NQ201" s="6">
        <f t="shared" si="584"/>
        <v>0</v>
      </c>
      <c r="NR201" s="6">
        <f t="shared" si="584"/>
        <v>0</v>
      </c>
      <c r="NS201" s="6">
        <f t="shared" si="584"/>
        <v>0</v>
      </c>
      <c r="NT201" s="6">
        <f t="shared" si="584"/>
        <v>0</v>
      </c>
      <c r="NU201" s="6">
        <f t="shared" si="584"/>
        <v>0</v>
      </c>
      <c r="NV201" s="6">
        <f t="shared" si="584"/>
        <v>0</v>
      </c>
      <c r="NW201" s="6">
        <f t="shared" si="584"/>
        <v>0</v>
      </c>
      <c r="NX201" s="6">
        <f t="shared" si="584"/>
        <v>0</v>
      </c>
      <c r="NY201" s="6">
        <f t="shared" si="584"/>
        <v>0</v>
      </c>
      <c r="NZ201" s="6">
        <f t="shared" si="584"/>
        <v>0</v>
      </c>
      <c r="OA201" s="6">
        <f t="shared" si="584"/>
        <v>0</v>
      </c>
      <c r="OB201" s="6">
        <f t="shared" si="584"/>
        <v>0</v>
      </c>
      <c r="OC201" s="6">
        <f t="shared" si="584"/>
        <v>0</v>
      </c>
      <c r="OD201" s="6">
        <f t="shared" si="584"/>
        <v>0</v>
      </c>
      <c r="OE201" s="6">
        <f t="shared" si="584"/>
        <v>0</v>
      </c>
      <c r="OF201" s="6">
        <f t="shared" si="584"/>
        <v>0</v>
      </c>
      <c r="OG201" s="6">
        <f t="shared" si="584"/>
        <v>0</v>
      </c>
      <c r="OH201" s="6">
        <f t="shared" si="584"/>
        <v>0</v>
      </c>
      <c r="OI201" s="6">
        <f t="shared" si="584"/>
        <v>0</v>
      </c>
      <c r="OJ201" s="6">
        <f t="shared" si="584"/>
        <v>0</v>
      </c>
      <c r="OK201" s="6">
        <f t="shared" si="584"/>
        <v>0</v>
      </c>
      <c r="OL201" s="6">
        <f t="shared" si="584"/>
        <v>0</v>
      </c>
      <c r="OM201" s="6">
        <f t="shared" si="584"/>
        <v>0</v>
      </c>
      <c r="ON201" s="6">
        <f t="shared" si="584"/>
        <v>0</v>
      </c>
      <c r="OO201" s="6">
        <f t="shared" si="584"/>
        <v>0</v>
      </c>
      <c r="OP201" s="6">
        <f t="shared" si="584"/>
        <v>0</v>
      </c>
      <c r="OQ201" s="6">
        <f t="shared" si="584"/>
        <v>0</v>
      </c>
      <c r="OR201" s="6">
        <f t="shared" si="584"/>
        <v>0</v>
      </c>
      <c r="OS201" s="6">
        <f t="shared" si="584"/>
        <v>0</v>
      </c>
      <c r="OT201" s="6">
        <f t="shared" si="584"/>
        <v>0</v>
      </c>
      <c r="OU201" s="6">
        <f t="shared" si="584"/>
        <v>0</v>
      </c>
      <c r="OV201" s="6">
        <f t="shared" si="584"/>
        <v>0</v>
      </c>
      <c r="OW201" s="6">
        <f t="shared" si="584"/>
        <v>0</v>
      </c>
      <c r="OX201" s="6">
        <f t="shared" si="584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585">SUM(PE190, -PE197)</f>
        <v>0</v>
      </c>
      <c r="PF201" s="6">
        <f t="shared" si="585"/>
        <v>0</v>
      </c>
      <c r="PG201" s="6">
        <f t="shared" si="585"/>
        <v>0</v>
      </c>
      <c r="PH201" s="6">
        <f t="shared" si="585"/>
        <v>0</v>
      </c>
      <c r="PI201" s="6">
        <f t="shared" si="585"/>
        <v>0</v>
      </c>
      <c r="PJ201" s="6">
        <f t="shared" si="585"/>
        <v>0</v>
      </c>
      <c r="PK201" s="6">
        <f t="shared" si="585"/>
        <v>0</v>
      </c>
      <c r="PL201" s="6">
        <f t="shared" si="585"/>
        <v>0</v>
      </c>
      <c r="PM201" s="6">
        <f t="shared" si="585"/>
        <v>0</v>
      </c>
      <c r="PN201" s="6">
        <f t="shared" si="585"/>
        <v>0</v>
      </c>
      <c r="PO201" s="6">
        <f t="shared" si="585"/>
        <v>0</v>
      </c>
      <c r="PP201" s="6">
        <f t="shared" si="585"/>
        <v>0</v>
      </c>
      <c r="PQ201" s="6">
        <f t="shared" si="585"/>
        <v>0</v>
      </c>
      <c r="PR201" s="6">
        <f t="shared" si="585"/>
        <v>0</v>
      </c>
      <c r="PS201" s="6">
        <f t="shared" si="585"/>
        <v>0</v>
      </c>
      <c r="PT201" s="6">
        <f t="shared" si="585"/>
        <v>0</v>
      </c>
      <c r="PU201" s="6">
        <f t="shared" si="585"/>
        <v>0</v>
      </c>
      <c r="PV201" s="6">
        <f t="shared" si="585"/>
        <v>0</v>
      </c>
      <c r="PW201" s="6">
        <f t="shared" si="585"/>
        <v>0</v>
      </c>
      <c r="PX201" s="6">
        <f t="shared" si="585"/>
        <v>0</v>
      </c>
      <c r="PY201" s="6">
        <f t="shared" si="585"/>
        <v>0</v>
      </c>
      <c r="PZ201" s="6">
        <f t="shared" si="585"/>
        <v>0</v>
      </c>
      <c r="QA201" s="6">
        <f t="shared" si="585"/>
        <v>0</v>
      </c>
      <c r="QB201" s="6">
        <f t="shared" si="585"/>
        <v>0</v>
      </c>
      <c r="QC201" s="6">
        <f t="shared" si="585"/>
        <v>0</v>
      </c>
      <c r="QD201" s="6">
        <f t="shared" si="585"/>
        <v>0</v>
      </c>
      <c r="QE201" s="6">
        <f t="shared" si="585"/>
        <v>0</v>
      </c>
      <c r="QF201" s="6">
        <f t="shared" si="585"/>
        <v>0</v>
      </c>
      <c r="QG201" s="6">
        <f t="shared" si="585"/>
        <v>0</v>
      </c>
      <c r="QH201" s="6">
        <f t="shared" si="585"/>
        <v>0</v>
      </c>
      <c r="QI201" s="6">
        <f t="shared" si="585"/>
        <v>0</v>
      </c>
      <c r="QJ201" s="6">
        <f t="shared" si="585"/>
        <v>0</v>
      </c>
      <c r="QK201" s="6">
        <f t="shared" si="585"/>
        <v>0</v>
      </c>
      <c r="QL201" s="6">
        <f t="shared" si="585"/>
        <v>0</v>
      </c>
      <c r="QM201" s="6">
        <f t="shared" si="585"/>
        <v>0</v>
      </c>
      <c r="QN201" s="6">
        <f t="shared" si="585"/>
        <v>0</v>
      </c>
      <c r="QO201" s="6">
        <f t="shared" si="585"/>
        <v>0</v>
      </c>
      <c r="QP201" s="6">
        <f t="shared" si="585"/>
        <v>0</v>
      </c>
      <c r="QQ201" s="6">
        <f t="shared" si="585"/>
        <v>0</v>
      </c>
      <c r="QR201" s="6">
        <f t="shared" si="585"/>
        <v>0</v>
      </c>
      <c r="QS201" s="6">
        <f t="shared" si="585"/>
        <v>0</v>
      </c>
      <c r="QT201" s="6">
        <f t="shared" si="585"/>
        <v>0</v>
      </c>
      <c r="QU201" s="6">
        <f t="shared" si="585"/>
        <v>0</v>
      </c>
      <c r="QV201" s="6">
        <f t="shared" si="585"/>
        <v>0</v>
      </c>
      <c r="QW201" s="6">
        <f t="shared" si="585"/>
        <v>0</v>
      </c>
      <c r="QX201" s="6">
        <f t="shared" si="585"/>
        <v>0</v>
      </c>
      <c r="QY201" s="6">
        <f t="shared" si="585"/>
        <v>0</v>
      </c>
      <c r="QZ201" s="6">
        <f t="shared" si="585"/>
        <v>0</v>
      </c>
      <c r="RA201" s="6">
        <f t="shared" si="585"/>
        <v>0</v>
      </c>
      <c r="RB201" s="6">
        <f t="shared" si="585"/>
        <v>0</v>
      </c>
      <c r="RC201" s="6">
        <f t="shared" si="585"/>
        <v>0</v>
      </c>
      <c r="RD201" s="6">
        <f t="shared" si="585"/>
        <v>0</v>
      </c>
      <c r="RE201" s="6">
        <f t="shared" si="585"/>
        <v>0</v>
      </c>
      <c r="RF201" s="6">
        <f t="shared" si="585"/>
        <v>0</v>
      </c>
      <c r="RG201" s="6">
        <f t="shared" si="585"/>
        <v>0</v>
      </c>
      <c r="RH201" s="6">
        <f t="shared" si="585"/>
        <v>0</v>
      </c>
      <c r="RI201" s="6">
        <f t="shared" si="585"/>
        <v>0</v>
      </c>
      <c r="RJ201" s="6">
        <f t="shared" si="585"/>
        <v>0</v>
      </c>
      <c r="RK201" s="6">
        <f t="shared" si="585"/>
        <v>0</v>
      </c>
      <c r="RL201" s="6">
        <f t="shared" si="585"/>
        <v>0</v>
      </c>
      <c r="RM201" s="6">
        <f t="shared" si="585"/>
        <v>0</v>
      </c>
      <c r="RN201" s="6">
        <f t="shared" si="585"/>
        <v>0</v>
      </c>
      <c r="RO201" s="6">
        <f t="shared" si="585"/>
        <v>0</v>
      </c>
      <c r="RP201" s="6">
        <f t="shared" si="585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17" t="s">
        <v>53</v>
      </c>
      <c r="MD202" s="116" t="s">
        <v>36</v>
      </c>
      <c r="ME202" s="116" t="s">
        <v>36</v>
      </c>
      <c r="MF202" s="108" t="s">
        <v>46</v>
      </c>
      <c r="MG202" s="58"/>
      <c r="MH202" s="58"/>
      <c r="MI202" s="58"/>
      <c r="MJ202" s="58"/>
      <c r="MK202" s="58"/>
      <c r="MM202" s="58"/>
      <c r="MN202" s="58"/>
      <c r="MO202" s="58"/>
      <c r="MP202" s="58"/>
      <c r="MQ202" s="58"/>
      <c r="MR202" s="58"/>
      <c r="MS202" s="58"/>
      <c r="MT202" s="58"/>
      <c r="MU202" s="58"/>
      <c r="MV202" s="58"/>
      <c r="MW202" s="58"/>
      <c r="MX202" s="58"/>
      <c r="MY202" s="58"/>
      <c r="MZ202" s="58"/>
      <c r="NA202" s="58"/>
      <c r="NB202" s="58"/>
      <c r="NC202" s="58"/>
      <c r="ND202" s="58"/>
      <c r="NE202" s="58"/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201">
        <f>SUM(MC141, -MC142)</f>
        <v>1.4699999999999991E-2</v>
      </c>
      <c r="MD203" s="110">
        <f>SUM(MD137, -MD138)</f>
        <v>2.5800000000000003E-2</v>
      </c>
      <c r="ME203" s="110">
        <f>SUM(ME137, -ME138)</f>
        <v>8.10000000000001E-3</v>
      </c>
      <c r="MF203" s="240">
        <f>SUM(MF136, -MF137)</f>
        <v>1.2300000000000005E-2</v>
      </c>
      <c r="MG203" s="6">
        <f>SUM(MG191, -MG197)</f>
        <v>0</v>
      </c>
      <c r="MH203" s="6">
        <f>SUM(MH190, -MH196)</f>
        <v>0</v>
      </c>
      <c r="MI203" s="6">
        <f>SUM(MI190, -MI196,)</f>
        <v>0</v>
      </c>
      <c r="MJ203" s="6">
        <f>SUM(MJ191, -MJ197)</f>
        <v>0</v>
      </c>
      <c r="MK203" s="6">
        <f>SUM(MK190, -MK196)</f>
        <v>0</v>
      </c>
      <c r="MM203" s="6">
        <f>SUM(MM190, -MM196,)</f>
        <v>0</v>
      </c>
      <c r="MN203" s="6">
        <f>SUM(MN191, -MN197)</f>
        <v>0</v>
      </c>
      <c r="MO203" s="6">
        <f>SUM(MO190, -MO196)</f>
        <v>0</v>
      </c>
      <c r="MP203" s="6">
        <f>SUM(MP190, -MP196,)</f>
        <v>0</v>
      </c>
      <c r="MQ203" s="6">
        <f>SUM(MQ191, -MQ197)</f>
        <v>0</v>
      </c>
      <c r="MR203" s="6">
        <f>SUM(MR190, -MR196)</f>
        <v>0</v>
      </c>
      <c r="MS203" s="6">
        <f>SUM(MS190, -MS196,)</f>
        <v>0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15" t="s">
        <v>60</v>
      </c>
      <c r="MD204" s="115" t="s">
        <v>60</v>
      </c>
      <c r="ME204" s="115" t="s">
        <v>60</v>
      </c>
      <c r="MF204" s="111" t="s">
        <v>60</v>
      </c>
      <c r="MG204" s="58"/>
      <c r="MH204" s="58"/>
      <c r="MI204" s="58"/>
      <c r="MJ204" s="58"/>
      <c r="MK204" s="58"/>
      <c r="MM204" s="58"/>
      <c r="MN204" s="58"/>
      <c r="MO204" s="58"/>
      <c r="MP204" s="58"/>
      <c r="MQ204" s="58"/>
      <c r="MR204" s="58"/>
      <c r="MS204" s="58"/>
      <c r="MT204" s="58"/>
      <c r="MU204" s="58"/>
      <c r="MV204" s="58"/>
      <c r="MW204" s="58"/>
      <c r="MX204" s="58"/>
      <c r="MY204" s="58"/>
      <c r="MZ204" s="58"/>
      <c r="NA204" s="58"/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586">SUM(IR138, -IR139)</f>
        <v>8.9999999999999941E-3</v>
      </c>
      <c r="IS205" s="218">
        <f t="shared" si="586"/>
        <v>1.3999999999999985E-3</v>
      </c>
      <c r="IT205" s="90">
        <f t="shared" si="586"/>
        <v>3.599999999999999E-3</v>
      </c>
      <c r="IU205" s="143">
        <f t="shared" si="586"/>
        <v>4.6999999999999958E-3</v>
      </c>
      <c r="IV205" s="142">
        <f t="shared" si="586"/>
        <v>1.5999999999999973E-3</v>
      </c>
      <c r="IW205" s="112">
        <f t="shared" si="586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>SUM(MA139, -MA140)</f>
        <v>3.9999999999999931E-4</v>
      </c>
      <c r="MB205" s="172">
        <f>SUM(MB139, -MB140)</f>
        <v>5.899999999999999E-3</v>
      </c>
      <c r="MC205" s="114">
        <f>SUM(MC139, -MC140)</f>
        <v>9.5999999999999992E-3</v>
      </c>
      <c r="MD205" s="114">
        <f>SUM(MD139, -MD140)</f>
        <v>1.4800000000000001E-2</v>
      </c>
      <c r="ME205" s="114">
        <f>SUM(ME139, -ME140)</f>
        <v>3.599999999999999E-3</v>
      </c>
      <c r="MF205" s="114">
        <f>SUM(MF139, -MF140)</f>
        <v>6.3E-3</v>
      </c>
      <c r="MG205" s="6">
        <f>SUM(MG190, -MG196)</f>
        <v>0</v>
      </c>
      <c r="MH205" s="6">
        <f>SUM(MH191, -MH197)</f>
        <v>0</v>
      </c>
      <c r="MI205" s="6">
        <f>SUM(MI191, -MI197)</f>
        <v>0</v>
      </c>
      <c r="MJ205" s="6">
        <f>SUM(MJ190, -MJ196)</f>
        <v>0</v>
      </c>
      <c r="MK205" s="6">
        <f>SUM(MK191, -MK197)</f>
        <v>0</v>
      </c>
      <c r="MM205" s="6">
        <f>SUM(MM191, -MM197)</f>
        <v>0</v>
      </c>
      <c r="MN205" s="6">
        <f>SUM(MN190, -MN196)</f>
        <v>0</v>
      </c>
      <c r="MO205" s="6">
        <f>SUM(MO191, -MO197)</f>
        <v>0</v>
      </c>
      <c r="MP205" s="6">
        <f>SUM(MP191, -MP197)</f>
        <v>0</v>
      </c>
      <c r="MQ205" s="6">
        <f>SUM(MQ190, -MQ196)</f>
        <v>0</v>
      </c>
      <c r="MR205" s="6">
        <f>SUM(MR191, -MR197)</f>
        <v>0</v>
      </c>
      <c r="MS205" s="6">
        <f>SUM(MS191, -MS197)</f>
        <v>0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53"/>
      <c r="ME209" s="53"/>
      <c r="MF209" s="495" t="s">
        <v>32</v>
      </c>
      <c r="MG209" s="3" t="s">
        <v>33</v>
      </c>
      <c r="MH209" s="495" t="s">
        <v>34</v>
      </c>
      <c r="MO209" s="53"/>
      <c r="MP209" s="53"/>
      <c r="MQ209" s="53"/>
      <c r="MR209" s="53"/>
      <c r="MS209" s="53"/>
      <c r="MT209" s="15"/>
      <c r="MU209" s="15"/>
      <c r="MV209" s="53"/>
      <c r="MW209" s="53"/>
      <c r="MX209" s="53"/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53"/>
      <c r="ME210" s="53"/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53"/>
      <c r="MR210" s="53"/>
      <c r="MS210" s="53"/>
      <c r="MT210" s="6" t="s">
        <v>62</v>
      </c>
      <c r="MU210" s="6"/>
      <c r="MV210" s="53"/>
      <c r="MW210" s="53"/>
      <c r="MX210" s="53"/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53"/>
      <c r="ME211" s="53"/>
      <c r="MF211" s="53"/>
      <c r="MG211" s="54" t="s">
        <v>73</v>
      </c>
      <c r="MH211" s="53"/>
      <c r="MM211" t="s">
        <v>62</v>
      </c>
      <c r="MN211" t="s">
        <v>62</v>
      </c>
      <c r="MO211" s="53"/>
      <c r="MP211" s="53"/>
      <c r="MQ211" s="53"/>
      <c r="MR211" s="53"/>
      <c r="MS211" s="53"/>
      <c r="MU211" s="6"/>
      <c r="MV211" s="53"/>
      <c r="MW211" s="53"/>
      <c r="MX211" s="53"/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53"/>
      <c r="ME212" s="53" t="s">
        <v>62</v>
      </c>
      <c r="MF212" s="53"/>
      <c r="MG212" s="54" t="s">
        <v>74</v>
      </c>
      <c r="MH212" s="53"/>
      <c r="MO212" s="53"/>
      <c r="MP212" s="53"/>
      <c r="MQ212" s="53"/>
      <c r="MR212" s="53"/>
      <c r="MS212" s="53"/>
      <c r="MT212" s="6" t="s">
        <v>62</v>
      </c>
      <c r="MU212" s="6"/>
      <c r="MV212" s="53"/>
      <c r="MW212" s="53"/>
      <c r="MX212" s="53"/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53"/>
      <c r="ME213" s="53"/>
      <c r="MF213" s="3" t="s">
        <v>32</v>
      </c>
      <c r="MG213" s="3" t="s">
        <v>33</v>
      </c>
      <c r="MH213" s="3" t="s">
        <v>34</v>
      </c>
      <c r="MM213" t="s">
        <v>62</v>
      </c>
      <c r="MO213" s="53"/>
      <c r="MP213" s="53"/>
      <c r="MQ213" s="53"/>
      <c r="MR213" s="53"/>
      <c r="MS213" s="53"/>
      <c r="MT213" t="s">
        <v>62</v>
      </c>
      <c r="MU213" s="6"/>
      <c r="MV213" s="53"/>
      <c r="MW213" s="53"/>
      <c r="MX213" s="53"/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53"/>
      <c r="ME214" s="53" t="s">
        <v>62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M214" t="s">
        <v>62</v>
      </c>
      <c r="MO214" s="53"/>
      <c r="MP214" s="53"/>
      <c r="MQ214" s="53"/>
      <c r="MR214" s="53"/>
      <c r="MS214" s="53"/>
      <c r="MT214" s="6"/>
      <c r="MU214" s="6"/>
      <c r="MV214" s="53"/>
      <c r="MW214" s="53"/>
      <c r="MX214" s="53"/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53"/>
      <c r="ME215" s="53"/>
      <c r="MF215" s="53"/>
      <c r="MG215" s="54" t="s">
        <v>75</v>
      </c>
      <c r="MH215" s="53"/>
      <c r="MK215" t="s">
        <v>62</v>
      </c>
      <c r="MN215" t="s">
        <v>62</v>
      </c>
      <c r="MO215" s="53"/>
      <c r="MP215" s="53"/>
      <c r="MQ215" s="53"/>
      <c r="MR215" s="53"/>
      <c r="MS215" s="53"/>
      <c r="MT215" s="6"/>
      <c r="MU215" s="6"/>
      <c r="MV215" s="53"/>
      <c r="MW215" s="53"/>
      <c r="MX215" s="53"/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53" t="s">
        <v>62</v>
      </c>
      <c r="ME216" s="53" t="s">
        <v>62</v>
      </c>
      <c r="MF216" s="53"/>
      <c r="MG216" s="61" t="s">
        <v>76</v>
      </c>
      <c r="MH216" s="53"/>
      <c r="MO216" s="53"/>
      <c r="MP216" s="53"/>
      <c r="MQ216" s="53"/>
      <c r="MR216" s="53"/>
      <c r="MS216" s="53"/>
      <c r="MT216" s="10" t="s">
        <v>62</v>
      </c>
      <c r="MU216" s="10"/>
      <c r="MV216" s="53"/>
      <c r="MW216" s="53"/>
      <c r="MX216" s="53"/>
      <c r="MY216" s="53"/>
      <c r="MZ216" s="53"/>
      <c r="NA216" s="10" t="s">
        <v>62</v>
      </c>
      <c r="NB216" s="10"/>
      <c r="NC216" s="53"/>
      <c r="ND216" s="53"/>
      <c r="NE216" s="53"/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76"/>
      <c r="MD217" s="76"/>
      <c r="ME217" s="76"/>
      <c r="MF217" s="76"/>
      <c r="MG217" s="76"/>
      <c r="MH217" s="76"/>
      <c r="MI217" s="76"/>
      <c r="MJ217" s="76"/>
      <c r="MK217" s="76"/>
      <c r="MM217" s="273" t="s">
        <v>91</v>
      </c>
      <c r="MN217" s="76"/>
      <c r="MO217" s="76"/>
      <c r="MP217" s="76"/>
      <c r="MQ217" s="76"/>
      <c r="MR217" s="76"/>
      <c r="MS217" s="76"/>
      <c r="MT217" s="76"/>
      <c r="MU217" s="76"/>
      <c r="MV217" s="76"/>
      <c r="MW217" s="76"/>
      <c r="MX217" s="76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65"/>
      <c r="MD218" s="63">
        <v>43614</v>
      </c>
      <c r="ME218" s="243"/>
      <c r="MF218" s="65"/>
      <c r="MG218" s="63">
        <v>43615</v>
      </c>
      <c r="MH218" s="64"/>
      <c r="MI218" s="241"/>
      <c r="MJ218" s="63">
        <v>43616</v>
      </c>
      <c r="MK218" s="497"/>
      <c r="MM218" s="245"/>
      <c r="MN218" s="67">
        <v>43619</v>
      </c>
      <c r="MO218" s="295"/>
      <c r="MP218" s="245"/>
      <c r="MQ218" s="67">
        <v>43620</v>
      </c>
      <c r="MR218" s="290"/>
      <c r="MS218" s="245"/>
      <c r="MT218" s="67">
        <v>43621</v>
      </c>
      <c r="MU218" s="247"/>
      <c r="MV218" s="245"/>
      <c r="MW218" s="67">
        <v>43622</v>
      </c>
      <c r="MX218" s="295"/>
      <c r="MY218" s="245"/>
      <c r="MZ218" s="67">
        <v>43623</v>
      </c>
      <c r="NA218" s="349" t="s">
        <v>77</v>
      </c>
      <c r="NB218" s="248"/>
      <c r="NC218" s="70">
        <v>43626</v>
      </c>
      <c r="ND218" s="249"/>
      <c r="NE218" s="248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259" t="s">
        <v>78</v>
      </c>
      <c r="MD219" s="55" t="s">
        <v>79</v>
      </c>
      <c r="ME219" s="120" t="s">
        <v>80</v>
      </c>
      <c r="MF219" s="259" t="s">
        <v>78</v>
      </c>
      <c r="MG219" s="55" t="s">
        <v>79</v>
      </c>
      <c r="MH219" s="55" t="s">
        <v>80</v>
      </c>
      <c r="MI219" s="55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98" t="s">
        <v>81</v>
      </c>
      <c r="MD220" s="54" t="s">
        <v>82</v>
      </c>
      <c r="ME220" s="122" t="s">
        <v>83</v>
      </c>
      <c r="MF220" s="98" t="s">
        <v>81</v>
      </c>
      <c r="MG220" s="54" t="s">
        <v>82</v>
      </c>
      <c r="MH220" s="54" t="s">
        <v>83</v>
      </c>
      <c r="MI220" s="54" t="s">
        <v>81</v>
      </c>
      <c r="MJ220" s="54" t="s">
        <v>82</v>
      </c>
      <c r="MK220" s="54" t="s">
        <v>83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99">
        <v>0.18279999999999999</v>
      </c>
      <c r="MD221" s="47">
        <v>0.1812</v>
      </c>
      <c r="ME221" s="47">
        <v>0.17230000000000001</v>
      </c>
      <c r="MF221" s="47">
        <v>0.153</v>
      </c>
      <c r="MG221" s="47"/>
      <c r="MH221" s="47"/>
      <c r="MI221" s="47"/>
      <c r="MJ221" s="47"/>
      <c r="MK221" s="47"/>
      <c r="MM221" s="487"/>
      <c r="MN221" s="53"/>
      <c r="MO221" s="488"/>
      <c r="MP221" s="487"/>
      <c r="MQ221" s="53"/>
      <c r="MR221" s="488"/>
      <c r="MS221" s="487"/>
      <c r="MT221" s="53"/>
      <c r="MU221" s="488"/>
      <c r="MV221" s="487"/>
      <c r="MW221" s="53"/>
      <c r="MX221" s="488"/>
      <c r="MY221" s="487"/>
      <c r="MZ221" s="53"/>
      <c r="NA221" s="488"/>
      <c r="NB221" s="487"/>
      <c r="NC221" s="53"/>
      <c r="ND221" s="488"/>
      <c r="NE221" s="487"/>
      <c r="NF221" s="53"/>
      <c r="NG221" s="488"/>
      <c r="NH221" s="487"/>
      <c r="NI221" s="53"/>
      <c r="NJ221" s="488"/>
      <c r="NK221" s="487"/>
      <c r="NL221" s="53"/>
      <c r="NM221" s="488"/>
      <c r="NN221" s="487"/>
      <c r="NO221" s="53"/>
      <c r="NP221" s="488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02">
        <v>0.14149999999999999</v>
      </c>
      <c r="MD222" s="86">
        <v>0.1502</v>
      </c>
      <c r="ME222" s="86">
        <v>0.1424</v>
      </c>
      <c r="MF222" s="86">
        <v>0.1361</v>
      </c>
      <c r="MG222" s="86"/>
      <c r="MH222" s="86"/>
      <c r="MI222" s="86"/>
      <c r="MJ222" s="86"/>
      <c r="MK222" s="86"/>
      <c r="MM222" s="487"/>
      <c r="MN222" s="53"/>
      <c r="MO222" s="488"/>
      <c r="MP222" s="487"/>
      <c r="MQ222" s="53"/>
      <c r="MR222" s="488"/>
      <c r="MS222" s="487"/>
      <c r="MT222" s="53"/>
      <c r="MU222" s="488"/>
      <c r="MV222" s="487"/>
      <c r="MW222" s="53"/>
      <c r="MX222" s="488"/>
      <c r="MY222" s="487"/>
      <c r="MZ222" s="53"/>
      <c r="NA222" s="488"/>
      <c r="NB222" s="487"/>
      <c r="NC222" s="53"/>
      <c r="ND222" s="488"/>
      <c r="NE222" s="487"/>
      <c r="NF222" s="53"/>
      <c r="NG222" s="488"/>
      <c r="NH222" s="487"/>
      <c r="NI222" s="53"/>
      <c r="NJ222" s="488"/>
      <c r="NK222" s="487"/>
      <c r="NL222" s="53"/>
      <c r="NM222" s="488"/>
      <c r="NN222" s="487"/>
      <c r="NO222" s="53"/>
      <c r="NP222" s="488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01">
        <v>4.3799999999999999E-2</v>
      </c>
      <c r="MD223" s="7">
        <v>5.0099999999999999E-2</v>
      </c>
      <c r="ME223" s="7">
        <v>6.0699999999999997E-2</v>
      </c>
      <c r="MF223" s="7">
        <v>5.5500000000000001E-2</v>
      </c>
      <c r="MG223" s="7"/>
      <c r="MH223" s="7"/>
      <c r="MI223" s="7"/>
      <c r="MJ223" s="7"/>
      <c r="MK223" s="7"/>
      <c r="MM223" s="487"/>
      <c r="MN223" s="53"/>
      <c r="MO223" s="488"/>
      <c r="MP223" s="487"/>
      <c r="MQ223" s="53"/>
      <c r="MR223" s="488"/>
      <c r="MS223" s="487"/>
      <c r="MT223" s="53"/>
      <c r="MU223" s="488"/>
      <c r="MV223" s="487"/>
      <c r="MW223" s="53"/>
      <c r="MX223" s="488"/>
      <c r="MY223" s="487"/>
      <c r="MZ223" s="53"/>
      <c r="NA223" s="488"/>
      <c r="NB223" s="487"/>
      <c r="NC223" s="53"/>
      <c r="ND223" s="488"/>
      <c r="NE223" s="487"/>
      <c r="NF223" s="53"/>
      <c r="NG223" s="488"/>
      <c r="NH223" s="487"/>
      <c r="NI223" s="53"/>
      <c r="NJ223" s="488"/>
      <c r="NK223" s="487"/>
      <c r="NL223" s="53"/>
      <c r="NM223" s="488"/>
      <c r="NN223" s="487"/>
      <c r="NO223" s="53"/>
      <c r="NP223" s="488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03">
        <v>4.2000000000000003E-2</v>
      </c>
      <c r="MD224" s="16">
        <v>4.2500000000000003E-2</v>
      </c>
      <c r="ME224" s="16">
        <v>3.5400000000000001E-2</v>
      </c>
      <c r="MF224" s="16">
        <v>3.4700000000000002E-2</v>
      </c>
      <c r="MG224" s="16"/>
      <c r="MH224" s="16"/>
      <c r="MI224" s="16"/>
      <c r="MJ224" s="16"/>
      <c r="MK224" s="16"/>
      <c r="MM224" s="487"/>
      <c r="MN224" s="53"/>
      <c r="MO224" s="488"/>
      <c r="MP224" s="487"/>
      <c r="MQ224" s="53"/>
      <c r="MR224" s="488"/>
      <c r="MS224" s="487"/>
      <c r="MT224" s="53"/>
      <c r="MU224" s="488"/>
      <c r="MV224" s="487"/>
      <c r="MW224" s="53"/>
      <c r="MX224" s="488"/>
      <c r="MY224" s="487"/>
      <c r="MZ224" s="53"/>
      <c r="NA224" s="488"/>
      <c r="NB224" s="487"/>
      <c r="NC224" s="53"/>
      <c r="ND224" s="488"/>
      <c r="NE224" s="487"/>
      <c r="NF224" s="53"/>
      <c r="NG224" s="488"/>
      <c r="NH224" s="487"/>
      <c r="NI224" s="53"/>
      <c r="NJ224" s="488"/>
      <c r="NK224" s="487"/>
      <c r="NL224" s="53"/>
      <c r="NM224" s="488"/>
      <c r="NN224" s="487"/>
      <c r="NO224" s="53"/>
      <c r="NP224" s="488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00">
        <v>-3.0099999999999998E-2</v>
      </c>
      <c r="MD225" s="40">
        <v>-2.6599999999999999E-2</v>
      </c>
      <c r="ME225" s="40">
        <v>-2.3199999999999998E-2</v>
      </c>
      <c r="MF225" s="40">
        <v>-1.9599999999999999E-2</v>
      </c>
      <c r="MG225" s="40"/>
      <c r="MH225" s="40"/>
      <c r="MI225" s="40"/>
      <c r="MJ225" s="40"/>
      <c r="MK225" s="40"/>
      <c r="MM225" s="487"/>
      <c r="MN225" s="53"/>
      <c r="MO225" s="488"/>
      <c r="MP225" s="487"/>
      <c r="MQ225" s="53"/>
      <c r="MR225" s="488"/>
      <c r="MS225" s="487"/>
      <c r="MT225" s="53"/>
      <c r="MU225" s="488"/>
      <c r="MV225" s="487"/>
      <c r="MW225" s="53"/>
      <c r="MX225" s="488"/>
      <c r="MY225" s="487"/>
      <c r="MZ225" s="53"/>
      <c r="NA225" s="488"/>
      <c r="NB225" s="487"/>
      <c r="NC225" s="53"/>
      <c r="ND225" s="488"/>
      <c r="NE225" s="487"/>
      <c r="NF225" s="53"/>
      <c r="NG225" s="488"/>
      <c r="NH225" s="487"/>
      <c r="NI225" s="53"/>
      <c r="NJ225" s="488"/>
      <c r="NK225" s="487"/>
      <c r="NL225" s="53"/>
      <c r="NM225" s="488"/>
      <c r="NN225" s="487"/>
      <c r="NO225" s="53"/>
      <c r="NP225" s="488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04">
        <v>-8.5300000000000001E-2</v>
      </c>
      <c r="MD226" s="30">
        <v>-7.9600000000000004E-2</v>
      </c>
      <c r="ME226" s="30">
        <v>-7.3499999999999996E-2</v>
      </c>
      <c r="MF226" s="30">
        <v>-5.8400000000000001E-2</v>
      </c>
      <c r="MG226" s="30"/>
      <c r="MH226" s="30"/>
      <c r="MI226" s="30"/>
      <c r="MJ226" s="30"/>
      <c r="MK226" s="30"/>
      <c r="MM226" s="487"/>
      <c r="MN226" s="53"/>
      <c r="MO226" s="488"/>
      <c r="MP226" s="487"/>
      <c r="MQ226" s="53"/>
      <c r="MR226" s="488"/>
      <c r="MS226" s="487"/>
      <c r="MT226" s="53"/>
      <c r="MU226" s="488"/>
      <c r="MV226" s="487"/>
      <c r="MW226" s="53"/>
      <c r="MX226" s="488"/>
      <c r="MY226" s="487"/>
      <c r="MZ226" s="53"/>
      <c r="NA226" s="488"/>
      <c r="NB226" s="487"/>
      <c r="NC226" s="53"/>
      <c r="ND226" s="488"/>
      <c r="NE226" s="487"/>
      <c r="NF226" s="53"/>
      <c r="NG226" s="488"/>
      <c r="NH226" s="487"/>
      <c r="NI226" s="53"/>
      <c r="NJ226" s="488"/>
      <c r="NK226" s="487"/>
      <c r="NL226" s="53"/>
      <c r="NM226" s="488"/>
      <c r="NN226" s="487"/>
      <c r="NO226" s="53"/>
      <c r="NP226" s="488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05">
        <v>-0.1303</v>
      </c>
      <c r="MD227" s="34">
        <v>-0.14580000000000001</v>
      </c>
      <c r="ME227" s="34">
        <v>-0.1457</v>
      </c>
      <c r="MF227" s="34">
        <v>-0.13469999999999999</v>
      </c>
      <c r="MG227" s="34"/>
      <c r="MH227" s="34"/>
      <c r="MI227" s="34"/>
      <c r="MJ227" s="34"/>
      <c r="MK227" s="34"/>
      <c r="MM227" s="487"/>
      <c r="MN227" s="53"/>
      <c r="MO227" s="488"/>
      <c r="MP227" s="487"/>
      <c r="MQ227" s="53"/>
      <c r="MR227" s="488"/>
      <c r="MS227" s="487"/>
      <c r="MT227" s="53"/>
      <c r="MU227" s="488"/>
      <c r="MV227" s="487"/>
      <c r="MW227" s="53"/>
      <c r="MX227" s="488"/>
      <c r="MY227" s="487"/>
      <c r="MZ227" s="53"/>
      <c r="NA227" s="488"/>
      <c r="NB227" s="487"/>
      <c r="NC227" s="53"/>
      <c r="ND227" s="488"/>
      <c r="NE227" s="487"/>
      <c r="NF227" s="53"/>
      <c r="NG227" s="488"/>
      <c r="NH227" s="487"/>
      <c r="NI227" s="53"/>
      <c r="NJ227" s="488"/>
      <c r="NK227" s="487"/>
      <c r="NL227" s="53"/>
      <c r="NM227" s="488"/>
      <c r="NN227" s="487"/>
      <c r="NO227" s="53"/>
      <c r="NP227" s="488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06">
        <v>-0.16439999999999999</v>
      </c>
      <c r="MD228" s="22">
        <v>-0.17199999999999999</v>
      </c>
      <c r="ME228" s="22">
        <v>-0.16839999999999999</v>
      </c>
      <c r="MF228" s="22">
        <v>-0.1666</v>
      </c>
      <c r="MG228" s="22"/>
      <c r="MH228" s="22"/>
      <c r="MI228" s="22"/>
      <c r="MJ228" s="22"/>
      <c r="MK228" s="22"/>
      <c r="MM228" s="487"/>
      <c r="MN228" s="53"/>
      <c r="MO228" s="488"/>
      <c r="MP228" s="487"/>
      <c r="MQ228" s="53"/>
      <c r="MR228" s="488"/>
      <c r="MS228" s="487"/>
      <c r="MT228" s="53"/>
      <c r="MU228" s="488"/>
      <c r="MV228" s="487"/>
      <c r="MW228" s="53"/>
      <c r="MX228" s="488"/>
      <c r="MY228" s="487"/>
      <c r="MZ228" s="53"/>
      <c r="NA228" s="488"/>
      <c r="NB228" s="487"/>
      <c r="NC228" s="53"/>
      <c r="ND228" s="488"/>
      <c r="NE228" s="487"/>
      <c r="NF228" s="53"/>
      <c r="NG228" s="488"/>
      <c r="NH228" s="487"/>
      <c r="NI228" s="53"/>
      <c r="NJ228" s="488"/>
      <c r="NK228" s="487"/>
      <c r="NL228" s="53"/>
      <c r="NM228" s="488"/>
      <c r="NN228" s="487"/>
      <c r="NO228" s="53"/>
      <c r="NP228" s="488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107"/>
      <c r="MD229" s="56"/>
      <c r="ME229" s="78"/>
      <c r="MF229" s="107"/>
      <c r="MG229" s="56"/>
      <c r="MH229" s="56"/>
      <c r="MI229" s="56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365">
        <v>9.1000000000000004E-3</v>
      </c>
      <c r="MD230" s="365">
        <v>8.6999999999999994E-3</v>
      </c>
      <c r="ME230" s="445">
        <v>1.06E-2</v>
      </c>
      <c r="MF230" s="452">
        <v>1.5100000000000001E-2</v>
      </c>
      <c r="MG230" s="492"/>
      <c r="MH230" s="493"/>
      <c r="MI230" s="491"/>
      <c r="MJ230" s="492"/>
      <c r="MK230" s="493"/>
      <c r="MM230" s="491"/>
      <c r="MN230" s="492"/>
      <c r="MO230" s="493"/>
      <c r="MP230" s="491"/>
      <c r="MQ230" s="492"/>
      <c r="MR230" s="493"/>
      <c r="MS230" s="491"/>
      <c r="MT230" s="492"/>
      <c r="MU230" s="493"/>
      <c r="MV230" s="491"/>
      <c r="MW230" s="492"/>
      <c r="MX230" s="493"/>
      <c r="MY230" s="491"/>
      <c r="MZ230" s="492"/>
      <c r="NA230" s="493"/>
      <c r="NB230" s="491"/>
      <c r="NC230" s="492"/>
      <c r="ND230" s="493"/>
      <c r="NE230" s="491"/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63">
        <v>-6.8999999999999999E-3</v>
      </c>
      <c r="MD231" s="463">
        <v>-1.55E-2</v>
      </c>
      <c r="ME231" s="442">
        <v>-8.8999999999999999E-3</v>
      </c>
      <c r="MF231" s="443">
        <v>-1.9300000000000001E-2</v>
      </c>
      <c r="MG231" s="492"/>
      <c r="MH231" s="493"/>
      <c r="MI231" s="491"/>
      <c r="MJ231" s="492"/>
      <c r="MK231" s="493"/>
      <c r="MM231" s="491"/>
      <c r="MN231" s="492"/>
      <c r="MO231" s="493"/>
      <c r="MP231" s="491"/>
      <c r="MQ231" s="492"/>
      <c r="MR231" s="493"/>
      <c r="MS231" s="491"/>
      <c r="MT231" s="492"/>
      <c r="MU231" s="493"/>
      <c r="MV231" s="491"/>
      <c r="MW231" s="492"/>
      <c r="MX231" s="493"/>
      <c r="MY231" s="491"/>
      <c r="MZ231" s="492"/>
      <c r="NA231" s="493"/>
      <c r="NB231" s="491"/>
      <c r="NC231" s="492"/>
      <c r="ND231" s="493"/>
      <c r="NE231" s="491"/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3"/>
      <c r="MD232" s="133"/>
      <c r="ME232" s="440">
        <v>1.37E-2</v>
      </c>
      <c r="MF232" s="132"/>
      <c r="MG232" s="133"/>
      <c r="MH232" s="494"/>
      <c r="MI232" s="132"/>
      <c r="MJ232" s="133"/>
      <c r="MK232" s="494"/>
      <c r="MM232" s="132"/>
      <c r="MN232" s="133"/>
      <c r="MO232" s="494"/>
      <c r="MP232" s="132"/>
      <c r="MQ232" s="133"/>
      <c r="MR232" s="494"/>
      <c r="MS232" s="132"/>
      <c r="MT232" s="133"/>
      <c r="MU232" s="494"/>
      <c r="MV232" s="132"/>
      <c r="MW232" s="133"/>
      <c r="MX232" s="494"/>
      <c r="MY232" s="132"/>
      <c r="MZ232" s="133"/>
      <c r="NA232" s="494"/>
      <c r="NB232" s="132"/>
      <c r="NC232" s="133"/>
      <c r="ND232" s="494"/>
      <c r="NE232" s="132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3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494"/>
      <c r="MI233" s="132" t="s">
        <v>62</v>
      </c>
      <c r="MJ233" s="133" t="s">
        <v>62</v>
      </c>
      <c r="MK233" s="494"/>
      <c r="MM233" s="132" t="s">
        <v>62</v>
      </c>
      <c r="MN233" s="133" t="s">
        <v>62</v>
      </c>
      <c r="MO233" s="494"/>
      <c r="MP233" s="132" t="s">
        <v>62</v>
      </c>
      <c r="MQ233" s="133" t="s">
        <v>62</v>
      </c>
      <c r="MR233" s="494"/>
      <c r="MS233" s="132" t="s">
        <v>62</v>
      </c>
      <c r="MT233" s="133" t="s">
        <v>62</v>
      </c>
      <c r="MU233" s="494"/>
      <c r="MV233" s="132" t="s">
        <v>62</v>
      </c>
      <c r="MW233" s="133" t="s">
        <v>62</v>
      </c>
      <c r="MX233" s="494"/>
      <c r="MY233" s="132" t="s">
        <v>62</v>
      </c>
      <c r="MZ233" s="133" t="s">
        <v>62</v>
      </c>
      <c r="NA233" s="494"/>
      <c r="NB233" s="132" t="s">
        <v>62</v>
      </c>
      <c r="NC233" s="133" t="s">
        <v>62</v>
      </c>
      <c r="ND233" s="494"/>
      <c r="NE233" s="132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0">
        <v>138.18</v>
      </c>
      <c r="MD234" s="250">
        <v>138.19</v>
      </c>
      <c r="ME234" s="250">
        <v>138.37</v>
      </c>
      <c r="MF234" s="250">
        <v>138.71</v>
      </c>
      <c r="MG234" s="49"/>
      <c r="MH234" s="49"/>
      <c r="MI234" s="49"/>
      <c r="MJ234" s="49"/>
      <c r="MK234" s="49"/>
      <c r="MM234" s="49"/>
      <c r="MN234" s="49"/>
      <c r="MO234" s="49"/>
      <c r="MP234" s="49"/>
      <c r="MQ234" s="49"/>
      <c r="MR234" s="49"/>
      <c r="MS234" s="49"/>
      <c r="MT234" s="49"/>
      <c r="MU234" s="49"/>
      <c r="MV234" s="49"/>
      <c r="MW234" s="49"/>
      <c r="MX234" s="49"/>
      <c r="MY234" s="49"/>
      <c r="MZ234" s="49"/>
      <c r="NA234" s="49"/>
      <c r="NB234" s="49"/>
      <c r="NC234" s="49"/>
      <c r="ND234" s="49"/>
      <c r="NE234" s="49"/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08" t="s">
        <v>52</v>
      </c>
      <c r="MD235" s="108" t="s">
        <v>52</v>
      </c>
      <c r="ME235" s="108" t="s">
        <v>52</v>
      </c>
      <c r="MF235" s="108" t="s">
        <v>52</v>
      </c>
      <c r="MG235" s="58"/>
      <c r="MH235" s="58"/>
      <c r="MI235" s="58"/>
      <c r="MJ235" s="58"/>
      <c r="MK235" s="58"/>
      <c r="MM235" s="58"/>
      <c r="MN235" s="58"/>
      <c r="MO235" s="58"/>
      <c r="MP235" s="58"/>
      <c r="MQ235" s="58"/>
      <c r="MR235" s="58"/>
      <c r="MS235" s="58"/>
      <c r="MT235" s="58"/>
      <c r="MU235" s="58"/>
      <c r="MV235" s="58"/>
      <c r="MW235" s="58"/>
      <c r="MX235" s="58"/>
      <c r="MY235" s="58"/>
      <c r="MZ235" s="58"/>
      <c r="NA235" s="58"/>
      <c r="NB235" s="58"/>
      <c r="NC235" s="58"/>
      <c r="ND235" s="58"/>
      <c r="NE235" s="58"/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587">SUM(JU221, -JU228)</f>
        <v>3.9800000000000002E-2</v>
      </c>
      <c r="JV236" s="109">
        <f t="shared" si="587"/>
        <v>4.9100000000000005E-2</v>
      </c>
      <c r="JW236" s="172">
        <f t="shared" si="587"/>
        <v>7.6100000000000001E-2</v>
      </c>
      <c r="JX236" s="142">
        <f t="shared" si="587"/>
        <v>7.5700000000000003E-2</v>
      </c>
      <c r="JY236" s="112">
        <f t="shared" si="587"/>
        <v>6.7900000000000002E-2</v>
      </c>
      <c r="JZ236" s="172">
        <f t="shared" si="587"/>
        <v>7.3399999999999993E-2</v>
      </c>
      <c r="KA236" s="142">
        <f t="shared" si="587"/>
        <v>7.1500000000000008E-2</v>
      </c>
      <c r="KB236" s="114">
        <f t="shared" si="587"/>
        <v>7.0000000000000007E-2</v>
      </c>
      <c r="KC236" s="172">
        <f t="shared" si="587"/>
        <v>0.12809999999999999</v>
      </c>
      <c r="KD236" s="160">
        <f t="shared" si="587"/>
        <v>0.12719999999999998</v>
      </c>
      <c r="KE236" s="112">
        <f t="shared" si="587"/>
        <v>0.12309999999999999</v>
      </c>
      <c r="KF236" s="172">
        <f t="shared" si="587"/>
        <v>0.13159999999999999</v>
      </c>
      <c r="KG236" s="142">
        <f t="shared" si="587"/>
        <v>0.14129999999999998</v>
      </c>
      <c r="KH236" s="201">
        <f t="shared" si="587"/>
        <v>0.13789999999999999</v>
      </c>
      <c r="KI236" s="181">
        <f t="shared" si="587"/>
        <v>0.16699999999999998</v>
      </c>
      <c r="KJ236" s="160">
        <f t="shared" si="587"/>
        <v>0.1905</v>
      </c>
      <c r="KK236" s="201">
        <f t="shared" si="587"/>
        <v>0.19700000000000001</v>
      </c>
      <c r="KL236" s="181">
        <f t="shared" si="587"/>
        <v>0.20849999999999999</v>
      </c>
      <c r="KM236" s="160">
        <f t="shared" si="587"/>
        <v>0.22559999999999999</v>
      </c>
      <c r="KN236" s="201">
        <f t="shared" si="587"/>
        <v>0.2271</v>
      </c>
      <c r="KO236" s="181">
        <f t="shared" si="587"/>
        <v>0.21870000000000001</v>
      </c>
      <c r="KP236" s="160">
        <f t="shared" si="587"/>
        <v>0.21489999999999998</v>
      </c>
      <c r="KQ236" s="201">
        <f t="shared" si="587"/>
        <v>0.2084</v>
      </c>
      <c r="KR236" s="181">
        <f t="shared" si="587"/>
        <v>0.192</v>
      </c>
      <c r="KS236" s="160">
        <f t="shared" ref="KS236:LI236" si="588">SUM(KS221, -KS228)</f>
        <v>0.22800000000000001</v>
      </c>
      <c r="KT236" s="201">
        <f t="shared" si="588"/>
        <v>0.2364</v>
      </c>
      <c r="KU236" s="181">
        <f t="shared" si="588"/>
        <v>0.27249999999999996</v>
      </c>
      <c r="KV236" s="160">
        <f t="shared" si="588"/>
        <v>0.23130000000000001</v>
      </c>
      <c r="KW236" s="201">
        <f t="shared" si="588"/>
        <v>0.23180000000000001</v>
      </c>
      <c r="KX236" s="181">
        <f t="shared" si="588"/>
        <v>0.2414</v>
      </c>
      <c r="KY236" s="160">
        <f t="shared" si="588"/>
        <v>0.247</v>
      </c>
      <c r="KZ236" s="201">
        <f t="shared" si="588"/>
        <v>0.28759999999999997</v>
      </c>
      <c r="LA236" s="181">
        <f t="shared" si="588"/>
        <v>0.26100000000000001</v>
      </c>
      <c r="LB236" s="160">
        <f t="shared" si="588"/>
        <v>0.27879999999999999</v>
      </c>
      <c r="LC236" s="201">
        <f t="shared" si="588"/>
        <v>0.245</v>
      </c>
      <c r="LD236" s="181">
        <f t="shared" si="588"/>
        <v>0.27490000000000003</v>
      </c>
      <c r="LE236" s="138">
        <f t="shared" si="588"/>
        <v>0.29020000000000001</v>
      </c>
      <c r="LF236" s="201">
        <f t="shared" si="588"/>
        <v>0.30280000000000001</v>
      </c>
      <c r="LG236" s="181">
        <f t="shared" si="588"/>
        <v>0.28310000000000002</v>
      </c>
      <c r="LH236" s="147">
        <f t="shared" si="588"/>
        <v>0.24979999999999999</v>
      </c>
      <c r="LI236" s="201">
        <f t="shared" si="588"/>
        <v>0.2732</v>
      </c>
      <c r="LJ236" s="181">
        <f t="shared" ref="LJ236" si="589">SUM(LJ221, -LJ228)</f>
        <v>0.26769999999999999</v>
      </c>
      <c r="LK236" s="160">
        <f t="shared" ref="LK236" si="590">SUM(LK221, -LK228)</f>
        <v>0.28749999999999998</v>
      </c>
      <c r="LL236" s="109">
        <f t="shared" ref="LL236:LU236" si="591">SUM(LL221, -LL228)</f>
        <v>0.28159999999999996</v>
      </c>
      <c r="LM236" s="169">
        <f t="shared" si="591"/>
        <v>0.27479999999999999</v>
      </c>
      <c r="LN236" s="147">
        <f t="shared" si="591"/>
        <v>0.27959999999999996</v>
      </c>
      <c r="LO236" s="114">
        <f t="shared" si="591"/>
        <v>0.30580000000000002</v>
      </c>
      <c r="LP236" s="169">
        <f t="shared" si="591"/>
        <v>0.29799999999999999</v>
      </c>
      <c r="LQ236" s="140">
        <f t="shared" si="591"/>
        <v>0.31509999999999999</v>
      </c>
      <c r="LR236" s="109">
        <f t="shared" si="591"/>
        <v>0.31089999999999995</v>
      </c>
      <c r="LS236" s="173">
        <f t="shared" si="591"/>
        <v>0.33299999999999996</v>
      </c>
      <c r="LT236" s="140">
        <f t="shared" si="591"/>
        <v>0.3196</v>
      </c>
      <c r="LU236" s="114">
        <f t="shared" si="591"/>
        <v>0.32519999999999999</v>
      </c>
      <c r="LV236" s="169">
        <f t="shared" ref="LV236:MB236" si="592">SUM(LV221, -LV228)</f>
        <v>0.31659999999999999</v>
      </c>
      <c r="LW236" s="147">
        <f t="shared" si="592"/>
        <v>0.27929999999999999</v>
      </c>
      <c r="LX236" s="109">
        <f t="shared" si="592"/>
        <v>0.31509999999999999</v>
      </c>
      <c r="LY236" s="169">
        <f t="shared" si="592"/>
        <v>0.31889999999999996</v>
      </c>
      <c r="LZ236" s="147">
        <f t="shared" si="592"/>
        <v>0.3054</v>
      </c>
      <c r="MA236" s="109">
        <f t="shared" si="592"/>
        <v>0.32600000000000001</v>
      </c>
      <c r="MB236" s="169">
        <f t="shared" si="592"/>
        <v>0.34329999999999999</v>
      </c>
      <c r="MC236" s="109">
        <f t="shared" ref="MC236:MD236" si="593">SUM(MC221, -MC228)</f>
        <v>0.34719999999999995</v>
      </c>
      <c r="MD236" s="109">
        <f t="shared" ref="MD236:ME236" si="594">SUM(MD221, -MD228)</f>
        <v>0.35319999999999996</v>
      </c>
      <c r="ME236" s="109">
        <f t="shared" ref="ME236:MF236" si="595">SUM(ME221, -ME228)</f>
        <v>0.3407</v>
      </c>
      <c r="MF236" s="109">
        <f t="shared" ref="MF236" si="596">SUM(MF221, -MF228)</f>
        <v>0.3196</v>
      </c>
      <c r="MG236" s="6">
        <f>SUM(MG221, -MG228)</f>
        <v>0</v>
      </c>
      <c r="MH236" s="6">
        <f>SUM(MH221, -MH228)</f>
        <v>0</v>
      </c>
      <c r="MI236" s="6">
        <f>SUM(MI221, -MI228)</f>
        <v>0</v>
      </c>
      <c r="MJ236" s="6">
        <f>SUM(MJ221, -MJ228)</f>
        <v>0</v>
      </c>
      <c r="MK236" s="6">
        <f>SUM(MK221, -MK228)</f>
        <v>0</v>
      </c>
      <c r="MM236" s="6">
        <f t="shared" ref="MM236:OX236" si="597">SUM(MM221, -MM228)</f>
        <v>0</v>
      </c>
      <c r="MN236" s="6">
        <f t="shared" si="597"/>
        <v>0</v>
      </c>
      <c r="MO236" s="6">
        <f t="shared" si="597"/>
        <v>0</v>
      </c>
      <c r="MP236" s="6">
        <f t="shared" si="597"/>
        <v>0</v>
      </c>
      <c r="MQ236" s="6">
        <f t="shared" si="597"/>
        <v>0</v>
      </c>
      <c r="MR236" s="6">
        <f t="shared" si="597"/>
        <v>0</v>
      </c>
      <c r="MS236" s="6">
        <f t="shared" si="597"/>
        <v>0</v>
      </c>
      <c r="MT236" s="6">
        <f t="shared" si="597"/>
        <v>0</v>
      </c>
      <c r="MU236" s="6">
        <f t="shared" si="597"/>
        <v>0</v>
      </c>
      <c r="MV236" s="6">
        <f t="shared" si="597"/>
        <v>0</v>
      </c>
      <c r="MW236" s="6">
        <f t="shared" si="597"/>
        <v>0</v>
      </c>
      <c r="MX236" s="6">
        <f t="shared" si="597"/>
        <v>0</v>
      </c>
      <c r="MY236" s="6">
        <f t="shared" si="597"/>
        <v>0</v>
      </c>
      <c r="MZ236" s="6">
        <f t="shared" si="597"/>
        <v>0</v>
      </c>
      <c r="NA236" s="6">
        <f t="shared" si="597"/>
        <v>0</v>
      </c>
      <c r="NB236" s="6">
        <f t="shared" si="597"/>
        <v>0</v>
      </c>
      <c r="NC236" s="6">
        <f t="shared" si="597"/>
        <v>0</v>
      </c>
      <c r="ND236" s="6">
        <f t="shared" si="597"/>
        <v>0</v>
      </c>
      <c r="NE236" s="6">
        <f t="shared" si="597"/>
        <v>0</v>
      </c>
      <c r="NF236" s="6">
        <f t="shared" si="597"/>
        <v>0</v>
      </c>
      <c r="NG236" s="6">
        <f t="shared" si="597"/>
        <v>0</v>
      </c>
      <c r="NH236" s="6">
        <f t="shared" si="597"/>
        <v>0</v>
      </c>
      <c r="NI236" s="6">
        <f t="shared" si="597"/>
        <v>0</v>
      </c>
      <c r="NJ236" s="6">
        <f t="shared" si="597"/>
        <v>0</v>
      </c>
      <c r="NK236" s="6">
        <f t="shared" si="597"/>
        <v>0</v>
      </c>
      <c r="NL236" s="6">
        <f t="shared" si="597"/>
        <v>0</v>
      </c>
      <c r="NM236" s="6">
        <f t="shared" si="597"/>
        <v>0</v>
      </c>
      <c r="NN236" s="6">
        <f t="shared" si="597"/>
        <v>0</v>
      </c>
      <c r="NO236" s="6">
        <f t="shared" si="597"/>
        <v>0</v>
      </c>
      <c r="NP236" s="6">
        <f t="shared" si="597"/>
        <v>0</v>
      </c>
      <c r="NQ236" s="6">
        <f t="shared" si="597"/>
        <v>0</v>
      </c>
      <c r="NR236" s="6">
        <f t="shared" si="597"/>
        <v>0</v>
      </c>
      <c r="NS236" s="6">
        <f t="shared" si="597"/>
        <v>0</v>
      </c>
      <c r="NT236" s="6">
        <f t="shared" si="597"/>
        <v>0</v>
      </c>
      <c r="NU236" s="6">
        <f t="shared" si="597"/>
        <v>0</v>
      </c>
      <c r="NV236" s="6">
        <f t="shared" si="597"/>
        <v>0</v>
      </c>
      <c r="NW236" s="6">
        <f t="shared" si="597"/>
        <v>0</v>
      </c>
      <c r="NX236" s="6">
        <f t="shared" si="597"/>
        <v>0</v>
      </c>
      <c r="NY236" s="6">
        <f t="shared" si="597"/>
        <v>0</v>
      </c>
      <c r="NZ236" s="6">
        <f t="shared" si="597"/>
        <v>0</v>
      </c>
      <c r="OA236" s="6">
        <f t="shared" si="597"/>
        <v>0</v>
      </c>
      <c r="OB236" s="6">
        <f t="shared" si="597"/>
        <v>0</v>
      </c>
      <c r="OC236" s="6">
        <f t="shared" si="597"/>
        <v>0</v>
      </c>
      <c r="OD236" s="6">
        <f t="shared" si="597"/>
        <v>0</v>
      </c>
      <c r="OE236" s="6">
        <f t="shared" si="597"/>
        <v>0</v>
      </c>
      <c r="OF236" s="6">
        <f t="shared" si="597"/>
        <v>0</v>
      </c>
      <c r="OG236" s="6">
        <f t="shared" si="597"/>
        <v>0</v>
      </c>
      <c r="OH236" s="6">
        <f t="shared" si="597"/>
        <v>0</v>
      </c>
      <c r="OI236" s="6">
        <f t="shared" si="597"/>
        <v>0</v>
      </c>
      <c r="OJ236" s="6">
        <f t="shared" si="597"/>
        <v>0</v>
      </c>
      <c r="OK236" s="6">
        <f t="shared" si="597"/>
        <v>0</v>
      </c>
      <c r="OL236" s="6">
        <f t="shared" si="597"/>
        <v>0</v>
      </c>
      <c r="OM236" s="6">
        <f t="shared" si="597"/>
        <v>0</v>
      </c>
      <c r="ON236" s="6">
        <f t="shared" si="597"/>
        <v>0</v>
      </c>
      <c r="OO236" s="6">
        <f t="shared" si="597"/>
        <v>0</v>
      </c>
      <c r="OP236" s="6">
        <f t="shared" si="597"/>
        <v>0</v>
      </c>
      <c r="OQ236" s="6">
        <f t="shared" si="597"/>
        <v>0</v>
      </c>
      <c r="OR236" s="6">
        <f t="shared" si="597"/>
        <v>0</v>
      </c>
      <c r="OS236" s="6">
        <f t="shared" si="597"/>
        <v>0</v>
      </c>
      <c r="OT236" s="6">
        <f t="shared" si="597"/>
        <v>0</v>
      </c>
      <c r="OU236" s="6">
        <f t="shared" si="597"/>
        <v>0</v>
      </c>
      <c r="OV236" s="6">
        <f t="shared" si="597"/>
        <v>0</v>
      </c>
      <c r="OW236" s="6">
        <f t="shared" si="597"/>
        <v>0</v>
      </c>
      <c r="OX236" s="6">
        <f t="shared" si="597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08" t="s">
        <v>67</v>
      </c>
      <c r="MD237" s="108" t="s">
        <v>67</v>
      </c>
      <c r="ME237" s="108" t="s">
        <v>67</v>
      </c>
      <c r="MF237" s="115" t="s">
        <v>51</v>
      </c>
      <c r="MG237" s="58"/>
      <c r="MH237" s="58"/>
      <c r="MI237" s="58"/>
      <c r="MJ237" s="58"/>
      <c r="MK237" s="58"/>
      <c r="MM237" s="58"/>
      <c r="MN237" s="58"/>
      <c r="MO237" s="58"/>
      <c r="MP237" s="58"/>
      <c r="MQ237" s="58"/>
      <c r="MR237" s="58"/>
      <c r="MS237" s="58"/>
      <c r="MT237" s="58"/>
      <c r="MU237" s="58"/>
      <c r="MV237" s="58"/>
      <c r="MW237" s="58"/>
      <c r="MX237" s="58"/>
      <c r="MY237" s="58"/>
      <c r="MZ237" s="58"/>
      <c r="NA237" s="58"/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598">SUM(JU222, -JU228)</f>
        <v>3.6299999999999999E-2</v>
      </c>
      <c r="JV238" s="112">
        <f t="shared" si="598"/>
        <v>4.9000000000000002E-2</v>
      </c>
      <c r="JW238" s="169">
        <f t="shared" si="598"/>
        <v>7.5499999999999998E-2</v>
      </c>
      <c r="JX238" s="147">
        <f t="shared" si="598"/>
        <v>6.8199999999999997E-2</v>
      </c>
      <c r="JY238" s="109">
        <f t="shared" si="598"/>
        <v>5.5900000000000005E-2</v>
      </c>
      <c r="JZ238" s="169">
        <f t="shared" si="598"/>
        <v>7.0800000000000002E-2</v>
      </c>
      <c r="KA238" s="140">
        <f t="shared" si="598"/>
        <v>6.9599999999999995E-2</v>
      </c>
      <c r="KB238" s="201">
        <f t="shared" si="598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599">SUM(KE222, -KE228)</f>
        <v>0.11349999999999999</v>
      </c>
      <c r="KF238" s="181">
        <f t="shared" si="599"/>
        <v>0.11840000000000001</v>
      </c>
      <c r="KG238" s="160">
        <f t="shared" si="599"/>
        <v>0.1134</v>
      </c>
      <c r="KH238" s="112">
        <f t="shared" si="599"/>
        <v>0.12959999999999999</v>
      </c>
      <c r="KI238" s="172">
        <f t="shared" si="599"/>
        <v>0.128</v>
      </c>
      <c r="KJ238" s="142">
        <f t="shared" si="599"/>
        <v>0.13300000000000001</v>
      </c>
      <c r="KK238" s="114">
        <f t="shared" ref="KK238:KQ238" si="600">SUM(KK221, -KK227)</f>
        <v>0.1295</v>
      </c>
      <c r="KL238" s="170">
        <f t="shared" si="600"/>
        <v>0.14269999999999999</v>
      </c>
      <c r="KM238" s="138">
        <f t="shared" si="600"/>
        <v>0.17369999999999999</v>
      </c>
      <c r="KN238" s="110">
        <f t="shared" si="600"/>
        <v>0.17560000000000001</v>
      </c>
      <c r="KO238" s="170">
        <f t="shared" si="600"/>
        <v>0.16739999999999999</v>
      </c>
      <c r="KP238" s="138">
        <f t="shared" si="600"/>
        <v>0.15839999999999999</v>
      </c>
      <c r="KQ238" s="110">
        <f t="shared" si="600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01">SUM(KW221, -KW227)</f>
        <v>0.21610000000000001</v>
      </c>
      <c r="KX238" s="170">
        <f t="shared" si="601"/>
        <v>0.22110000000000002</v>
      </c>
      <c r="KY238" s="138">
        <f t="shared" si="601"/>
        <v>0.23049999999999998</v>
      </c>
      <c r="KZ238" s="110">
        <f t="shared" si="601"/>
        <v>0.26900000000000002</v>
      </c>
      <c r="LA238" s="170">
        <f t="shared" si="601"/>
        <v>0.24309999999999998</v>
      </c>
      <c r="LB238" s="138">
        <f t="shared" si="601"/>
        <v>0.26890000000000003</v>
      </c>
      <c r="LC238" s="110">
        <f t="shared" si="601"/>
        <v>0.24470000000000003</v>
      </c>
      <c r="LD238" s="170">
        <f t="shared" si="601"/>
        <v>0.2651</v>
      </c>
      <c r="LE238" s="160">
        <f t="shared" si="601"/>
        <v>0.28539999999999999</v>
      </c>
      <c r="LF238" s="110">
        <f t="shared" si="601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02">SUM(LR222, -LR228)</f>
        <v>0.30909999999999999</v>
      </c>
      <c r="LS238" s="169">
        <f t="shared" si="602"/>
        <v>0.33079999999999998</v>
      </c>
      <c r="LT238" s="147">
        <f t="shared" si="602"/>
        <v>0.31599999999999995</v>
      </c>
      <c r="LU238" s="109">
        <f t="shared" si="602"/>
        <v>0.31709999999999999</v>
      </c>
      <c r="LV238" s="173">
        <f t="shared" si="602"/>
        <v>0.30920000000000003</v>
      </c>
      <c r="LW238" s="140">
        <f t="shared" si="602"/>
        <v>0.27749999999999997</v>
      </c>
      <c r="LX238" s="114">
        <f t="shared" si="602"/>
        <v>0.29779999999999995</v>
      </c>
      <c r="LY238" s="173">
        <f t="shared" ref="LY238:LZ238" si="603">SUM(LY222, -LY228)</f>
        <v>0.31440000000000001</v>
      </c>
      <c r="LZ238" s="140">
        <f t="shared" si="603"/>
        <v>0.29680000000000001</v>
      </c>
      <c r="MA238" s="114">
        <f t="shared" ref="MA238:MB238" si="604">SUM(MA222, -MA228)</f>
        <v>0.30520000000000003</v>
      </c>
      <c r="MB238" s="173">
        <f t="shared" si="604"/>
        <v>0.29979999999999996</v>
      </c>
      <c r="MC238" s="201">
        <f>SUM(MC221, -MC227)</f>
        <v>0.31309999999999999</v>
      </c>
      <c r="MD238" s="201">
        <f>SUM(MD221, -MD227)</f>
        <v>0.32700000000000001</v>
      </c>
      <c r="ME238" s="201">
        <f>SUM(ME221, -ME227)</f>
        <v>0.318</v>
      </c>
      <c r="MF238" s="114">
        <f>SUM(MF222, -MF228)</f>
        <v>0.30269999999999997</v>
      </c>
      <c r="MG238" s="6">
        <f>SUM(MG222, -MG228)</f>
        <v>0</v>
      </c>
      <c r="MH238" s="6">
        <f>SUM(MH221, -MH227)</f>
        <v>0</v>
      </c>
      <c r="MI238" s="6">
        <f>SUM(MI221, -MI227,)</f>
        <v>0</v>
      </c>
      <c r="MJ238" s="6">
        <f>SUM(MJ222, -MJ228)</f>
        <v>0</v>
      </c>
      <c r="MK238" s="6">
        <f>SUM(MK221, -MK227)</f>
        <v>0</v>
      </c>
      <c r="MM238" s="6">
        <f>SUM(MM221, -MM227,)</f>
        <v>0</v>
      </c>
      <c r="MN238" s="6">
        <f>SUM(MN222, -MN228)</f>
        <v>0</v>
      </c>
      <c r="MO238" s="6">
        <f>SUM(MO221, -MO227)</f>
        <v>0</v>
      </c>
      <c r="MP238" s="6">
        <f>SUM(MP221, -MP227,)</f>
        <v>0</v>
      </c>
      <c r="MQ238" s="6">
        <f>SUM(MQ222, -MQ228)</f>
        <v>0</v>
      </c>
      <c r="MR238" s="6">
        <f>SUM(MR221, -MR227)</f>
        <v>0</v>
      </c>
      <c r="MS238" s="6">
        <f>SUM(MS221, -MS227,)</f>
        <v>0</v>
      </c>
      <c r="MT238" s="6">
        <f>SUM(MT222, -MT228)</f>
        <v>0</v>
      </c>
      <c r="MU238" s="6">
        <f>SUM(MU221, -MU227)</f>
        <v>0</v>
      </c>
      <c r="MV238" s="6">
        <f>SUM(MV221, -MV227,)</f>
        <v>0</v>
      </c>
      <c r="MW238" s="6">
        <f>SUM(MW222, -MW228)</f>
        <v>0</v>
      </c>
      <c r="MX238" s="6">
        <f>SUM(MX221, -MX227)</f>
        <v>0</v>
      </c>
      <c r="MY238" s="6">
        <f>SUM(MY221, -MY227,)</f>
        <v>0</v>
      </c>
      <c r="MZ238" s="6">
        <f>SUM(MZ222, -MZ228)</f>
        <v>0</v>
      </c>
      <c r="NA238" s="6">
        <f>SUM(NA221, -NA227)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15" t="s">
        <v>51</v>
      </c>
      <c r="MD239" s="115" t="s">
        <v>51</v>
      </c>
      <c r="ME239" s="115" t="s">
        <v>51</v>
      </c>
      <c r="MF239" s="108" t="s">
        <v>67</v>
      </c>
      <c r="MG239" s="58"/>
      <c r="MH239" s="58"/>
      <c r="MI239" s="58"/>
      <c r="MJ239" s="58"/>
      <c r="MK239" s="58"/>
      <c r="MM239" s="58"/>
      <c r="MN239" s="58"/>
      <c r="MO239" s="58"/>
      <c r="MP239" s="58"/>
      <c r="MQ239" s="58"/>
      <c r="MR239" s="58"/>
      <c r="MS239" s="58"/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05">SUM(JU223, -JU228)</f>
        <v>3.6199999999999996E-2</v>
      </c>
      <c r="JV240" s="114">
        <f t="shared" si="605"/>
        <v>4.07E-2</v>
      </c>
      <c r="JW240" s="181">
        <f t="shared" si="605"/>
        <v>6.4699999999999994E-2</v>
      </c>
      <c r="JX240" s="140">
        <f t="shared" si="605"/>
        <v>5.79E-2</v>
      </c>
      <c r="JY240" s="114">
        <f t="shared" si="605"/>
        <v>5.4600000000000003E-2</v>
      </c>
      <c r="JZ240" s="173">
        <f t="shared" si="605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06">SUM(KL221, -KL226)</f>
        <v>0.13269999999999998</v>
      </c>
      <c r="KM240" s="140">
        <f t="shared" si="606"/>
        <v>0.16089999999999999</v>
      </c>
      <c r="KN240" s="114">
        <f t="shared" si="606"/>
        <v>0.14990000000000001</v>
      </c>
      <c r="KO240" s="173">
        <f t="shared" si="606"/>
        <v>0.15259999999999999</v>
      </c>
      <c r="KP240" s="140">
        <f t="shared" si="606"/>
        <v>0.14429999999999998</v>
      </c>
      <c r="KQ240" s="114">
        <f t="shared" si="606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07">SUM(KW222, -KW228)</f>
        <v>0.21529999999999999</v>
      </c>
      <c r="KX240" s="169">
        <f t="shared" si="607"/>
        <v>0.21239999999999998</v>
      </c>
      <c r="KY240" s="147">
        <f t="shared" si="607"/>
        <v>0.22189999999999999</v>
      </c>
      <c r="KZ240" s="109">
        <f t="shared" si="607"/>
        <v>0.24259999999999998</v>
      </c>
      <c r="LA240" s="169">
        <f t="shared" si="607"/>
        <v>0.22889999999999999</v>
      </c>
      <c r="LB240" s="147">
        <f t="shared" si="607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08">SUM(LR221, -LR227)</f>
        <v>0.30579999999999996</v>
      </c>
      <c r="LS240" s="169">
        <f t="shared" si="608"/>
        <v>0.31669999999999998</v>
      </c>
      <c r="LT240" s="147">
        <f t="shared" si="608"/>
        <v>0.31190000000000001</v>
      </c>
      <c r="LU240" s="109">
        <f t="shared" si="608"/>
        <v>0.29499999999999998</v>
      </c>
      <c r="LV240" s="181">
        <f t="shared" si="608"/>
        <v>0.29730000000000001</v>
      </c>
      <c r="LW240" s="160">
        <f t="shared" si="608"/>
        <v>0.27610000000000001</v>
      </c>
      <c r="LX240" s="201">
        <f t="shared" si="608"/>
        <v>0.28920000000000001</v>
      </c>
      <c r="LY240" s="181">
        <f t="shared" ref="LY240:LZ240" si="609">SUM(LY221, -LY227)</f>
        <v>0.28849999999999998</v>
      </c>
      <c r="LZ240" s="160">
        <f t="shared" si="609"/>
        <v>0.27200000000000002</v>
      </c>
      <c r="MA240" s="201">
        <f t="shared" ref="MA240:MB240" si="610">SUM(MA221, -MA227)</f>
        <v>0.28620000000000001</v>
      </c>
      <c r="MB240" s="181">
        <f t="shared" si="610"/>
        <v>0.29930000000000001</v>
      </c>
      <c r="MC240" s="114">
        <f>SUM(MC222, -MC228)</f>
        <v>0.30589999999999995</v>
      </c>
      <c r="MD240" s="114">
        <f>SUM(MD222, -MD228)</f>
        <v>0.32219999999999999</v>
      </c>
      <c r="ME240" s="114">
        <f>SUM(ME222, -ME228)</f>
        <v>0.31079999999999997</v>
      </c>
      <c r="MF240" s="201">
        <f>SUM(MF221, -MF227)</f>
        <v>0.28769999999999996</v>
      </c>
      <c r="MG240" s="6">
        <f>SUM(MG221, -MG227)</f>
        <v>0</v>
      </c>
      <c r="MH240" s="6">
        <f>SUM(MH222, -MH228)</f>
        <v>0</v>
      </c>
      <c r="MI240" s="6">
        <f>SUM(MI222, -MI228)</f>
        <v>0</v>
      </c>
      <c r="MJ240" s="6">
        <f>SUM(MJ221, -MJ227)</f>
        <v>0</v>
      </c>
      <c r="MK240" s="6">
        <f>SUM(MK222, -MK228)</f>
        <v>0</v>
      </c>
      <c r="MM240" s="6">
        <f>SUM(MM222, -MM228)</f>
        <v>0</v>
      </c>
      <c r="MN240" s="6">
        <f>SUM(MN221, -MN227)</f>
        <v>0</v>
      </c>
      <c r="MO240" s="6">
        <f>SUM(MO222, -MO228)</f>
        <v>0</v>
      </c>
      <c r="MP240" s="6">
        <f>SUM(MP222, -MP228)</f>
        <v>0</v>
      </c>
      <c r="MQ240" s="6">
        <f>SUM(MQ221, -MQ227)</f>
        <v>0</v>
      </c>
      <c r="MR240" s="6">
        <f>SUM(MR222, -MR228)</f>
        <v>0</v>
      </c>
      <c r="MS240" s="6">
        <f>SUM(MS222, -MS228)</f>
        <v>0</v>
      </c>
      <c r="MT240" s="6">
        <f>SUM(MT221, -MT227)</f>
        <v>0</v>
      </c>
      <c r="MU240" s="6">
        <f>SUM(MU222, -MU228)</f>
        <v>0</v>
      </c>
      <c r="MV240" s="6">
        <f>SUM(MV222, -MV228)</f>
        <v>0</v>
      </c>
      <c r="MW240" s="6">
        <f>SUM(MW221, -MW227)</f>
        <v>0</v>
      </c>
      <c r="MX240" s="6">
        <f>SUM(MX222, -MX228)</f>
        <v>0</v>
      </c>
      <c r="MY240" s="6">
        <f>SUM(MY222, -MY228)</f>
        <v>0</v>
      </c>
      <c r="MZ240" s="6">
        <f>SUM(MZ221, -MZ227)</f>
        <v>0</v>
      </c>
      <c r="NA240" s="6">
        <f>SUM(NA222, -NA228)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15" t="s">
        <v>59</v>
      </c>
      <c r="MD241" s="115" t="s">
        <v>59</v>
      </c>
      <c r="ME241" s="115" t="s">
        <v>59</v>
      </c>
      <c r="MF241" s="115" t="s">
        <v>59</v>
      </c>
      <c r="MG241" s="58"/>
      <c r="MH241" s="58"/>
      <c r="MI241" s="58"/>
      <c r="MJ241" s="58"/>
      <c r="MK241" s="58"/>
      <c r="MM241" s="58"/>
      <c r="MN241" s="58"/>
      <c r="MO241" s="58"/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11">SUM(JU224, -JU228)</f>
        <v>3.61E-2</v>
      </c>
      <c r="JV242" s="201">
        <f t="shared" si="611"/>
        <v>3.15E-2</v>
      </c>
      <c r="JW242" s="173">
        <f t="shared" si="611"/>
        <v>6.3299999999999995E-2</v>
      </c>
      <c r="JX242" s="140">
        <f t="shared" si="611"/>
        <v>4.8399999999999999E-2</v>
      </c>
      <c r="JY242" s="114">
        <f t="shared" si="611"/>
        <v>4.9000000000000002E-2</v>
      </c>
      <c r="JZ242" s="181">
        <f t="shared" si="61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12">SUM(KL222, -KL228)</f>
        <v>0.1235</v>
      </c>
      <c r="KM242" s="142">
        <f t="shared" si="612"/>
        <v>0.1273</v>
      </c>
      <c r="KN242" s="109">
        <f t="shared" si="612"/>
        <v>0.12969999999999998</v>
      </c>
      <c r="KO242" s="169">
        <f t="shared" si="612"/>
        <v>0.14349999999999999</v>
      </c>
      <c r="KP242" s="147">
        <f t="shared" si="612"/>
        <v>0.14229999999999998</v>
      </c>
      <c r="KQ242" s="109">
        <f t="shared" si="61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13">SUM(KT222, -KT227)</f>
        <v>0.17449999999999999</v>
      </c>
      <c r="KU242" s="170">
        <f t="shared" si="613"/>
        <v>0.21190000000000001</v>
      </c>
      <c r="KV242" s="138">
        <f t="shared" si="613"/>
        <v>0.20130000000000001</v>
      </c>
      <c r="KW242" s="110">
        <f t="shared" si="613"/>
        <v>0.1996</v>
      </c>
      <c r="KX242" s="170">
        <f t="shared" si="613"/>
        <v>0.19209999999999999</v>
      </c>
      <c r="KY242" s="138">
        <f t="shared" si="613"/>
        <v>0.2054</v>
      </c>
      <c r="KZ242" s="110">
        <f t="shared" si="61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14">SUM(LL222, -LL227)</f>
        <v>0.255</v>
      </c>
      <c r="LM242" s="169">
        <f t="shared" si="614"/>
        <v>0.24320000000000003</v>
      </c>
      <c r="LN242" s="147">
        <f t="shared" si="614"/>
        <v>0.25270000000000004</v>
      </c>
      <c r="LO242" s="201">
        <f t="shared" si="614"/>
        <v>0.27529999999999999</v>
      </c>
      <c r="LP242" s="169">
        <f t="shared" si="614"/>
        <v>0.27939999999999998</v>
      </c>
      <c r="LQ242" s="160">
        <f t="shared" si="614"/>
        <v>0.29769999999999996</v>
      </c>
      <c r="LR242" s="109">
        <f t="shared" si="614"/>
        <v>0.30399999999999999</v>
      </c>
      <c r="LS242" s="181">
        <f t="shared" si="614"/>
        <v>0.3145</v>
      </c>
      <c r="LT242" s="160">
        <f t="shared" si="614"/>
        <v>0.30830000000000002</v>
      </c>
      <c r="LU242" s="201">
        <f t="shared" si="614"/>
        <v>0.28689999999999999</v>
      </c>
      <c r="LV242" s="169">
        <f t="shared" ref="LV242:MA242" si="615">SUM(LV222, -LV227)</f>
        <v>0.28990000000000005</v>
      </c>
      <c r="LW242" s="147">
        <f t="shared" si="615"/>
        <v>0.27429999999999999</v>
      </c>
      <c r="LX242" s="109">
        <f t="shared" si="615"/>
        <v>0.27190000000000003</v>
      </c>
      <c r="LY242" s="169">
        <f t="shared" si="615"/>
        <v>0.28400000000000003</v>
      </c>
      <c r="LZ242" s="147">
        <f t="shared" si="615"/>
        <v>0.26339999999999997</v>
      </c>
      <c r="MA242" s="109">
        <f t="shared" si="615"/>
        <v>0.26539999999999997</v>
      </c>
      <c r="MB242" s="170">
        <f>SUM(MB221, -MB226)</f>
        <v>0.25750000000000001</v>
      </c>
      <c r="MC242" s="109">
        <f>SUM(MC222, -MC227)</f>
        <v>0.27179999999999999</v>
      </c>
      <c r="MD242" s="109">
        <f>SUM(MD222, -MD227)</f>
        <v>0.29600000000000004</v>
      </c>
      <c r="ME242" s="109">
        <f>SUM(ME222, -ME227)</f>
        <v>0.28810000000000002</v>
      </c>
      <c r="MF242" s="109">
        <f>SUM(MF222, -MF227)</f>
        <v>0.27079999999999999</v>
      </c>
      <c r="MG242" s="6">
        <f>SUM(MG227, -MG238)</f>
        <v>0</v>
      </c>
      <c r="MH242" s="6">
        <f>SUM(MH227, -MH238)</f>
        <v>0</v>
      </c>
      <c r="MI242" s="6">
        <f>SUM(MI227, -MI238)</f>
        <v>0</v>
      </c>
      <c r="MJ242" s="6">
        <f>SUM(MJ227, -MJ238)</f>
        <v>0</v>
      </c>
      <c r="MK242" s="6">
        <f>SUM(MK227, -MK238)</f>
        <v>0</v>
      </c>
      <c r="MM242" s="6">
        <f t="shared" ref="MM242:OX242" si="616">SUM(MM227, -MM238)</f>
        <v>0</v>
      </c>
      <c r="MN242" s="6">
        <f t="shared" si="616"/>
        <v>0</v>
      </c>
      <c r="MO242" s="6">
        <f t="shared" si="616"/>
        <v>0</v>
      </c>
      <c r="MP242" s="6">
        <f t="shared" si="616"/>
        <v>0</v>
      </c>
      <c r="MQ242" s="6">
        <f t="shared" si="616"/>
        <v>0</v>
      </c>
      <c r="MR242" s="6">
        <f t="shared" si="616"/>
        <v>0</v>
      </c>
      <c r="MS242" s="6">
        <f t="shared" si="616"/>
        <v>0</v>
      </c>
      <c r="MT242" s="6">
        <f t="shared" si="616"/>
        <v>0</v>
      </c>
      <c r="MU242" s="6">
        <f t="shared" si="616"/>
        <v>0</v>
      </c>
      <c r="MV242" s="6">
        <f t="shared" si="616"/>
        <v>0</v>
      </c>
      <c r="MW242" s="6">
        <f t="shared" si="616"/>
        <v>0</v>
      </c>
      <c r="MX242" s="6">
        <f t="shared" si="616"/>
        <v>0</v>
      </c>
      <c r="MY242" s="6">
        <f t="shared" si="616"/>
        <v>0</v>
      </c>
      <c r="MZ242" s="6">
        <f t="shared" si="616"/>
        <v>0</v>
      </c>
      <c r="NA242" s="6">
        <f t="shared" si="616"/>
        <v>0</v>
      </c>
      <c r="NB242" s="6">
        <f t="shared" si="616"/>
        <v>0</v>
      </c>
      <c r="NC242" s="6">
        <f t="shared" si="616"/>
        <v>0</v>
      </c>
      <c r="ND242" s="6">
        <f t="shared" si="616"/>
        <v>0</v>
      </c>
      <c r="NE242" s="6">
        <f t="shared" si="616"/>
        <v>0</v>
      </c>
      <c r="NF242" s="6">
        <f t="shared" si="616"/>
        <v>0</v>
      </c>
      <c r="NG242" s="6">
        <f t="shared" si="616"/>
        <v>0</v>
      </c>
      <c r="NH242" s="6">
        <f t="shared" si="616"/>
        <v>0</v>
      </c>
      <c r="NI242" s="6">
        <f t="shared" si="616"/>
        <v>0</v>
      </c>
      <c r="NJ242" s="6">
        <f t="shared" si="616"/>
        <v>0</v>
      </c>
      <c r="NK242" s="6">
        <f t="shared" si="616"/>
        <v>0</v>
      </c>
      <c r="NL242" s="6">
        <f t="shared" si="616"/>
        <v>0</v>
      </c>
      <c r="NM242" s="6">
        <f t="shared" si="616"/>
        <v>0</v>
      </c>
      <c r="NN242" s="6">
        <f t="shared" si="616"/>
        <v>0</v>
      </c>
      <c r="NO242" s="6">
        <f t="shared" si="616"/>
        <v>0</v>
      </c>
      <c r="NP242" s="6">
        <f t="shared" si="616"/>
        <v>0</v>
      </c>
      <c r="NQ242" s="6">
        <f t="shared" si="616"/>
        <v>0</v>
      </c>
      <c r="NR242" s="6">
        <f t="shared" si="616"/>
        <v>0</v>
      </c>
      <c r="NS242" s="6">
        <f t="shared" si="616"/>
        <v>0</v>
      </c>
      <c r="NT242" s="6">
        <f t="shared" si="616"/>
        <v>0</v>
      </c>
      <c r="NU242" s="6">
        <f t="shared" si="616"/>
        <v>0</v>
      </c>
      <c r="NV242" s="6">
        <f t="shared" si="616"/>
        <v>0</v>
      </c>
      <c r="NW242" s="6">
        <f t="shared" si="616"/>
        <v>0</v>
      </c>
      <c r="NX242" s="6">
        <f t="shared" si="616"/>
        <v>0</v>
      </c>
      <c r="NY242" s="6">
        <f t="shared" si="616"/>
        <v>0</v>
      </c>
      <c r="NZ242" s="6">
        <f t="shared" si="616"/>
        <v>0</v>
      </c>
      <c r="OA242" s="6">
        <f t="shared" si="616"/>
        <v>0</v>
      </c>
      <c r="OB242" s="6">
        <f t="shared" si="616"/>
        <v>0</v>
      </c>
      <c r="OC242" s="6">
        <f t="shared" si="616"/>
        <v>0</v>
      </c>
      <c r="OD242" s="6">
        <f t="shared" si="616"/>
        <v>0</v>
      </c>
      <c r="OE242" s="6">
        <f t="shared" si="616"/>
        <v>0</v>
      </c>
      <c r="OF242" s="6">
        <f t="shared" si="616"/>
        <v>0</v>
      </c>
      <c r="OG242" s="6">
        <f t="shared" si="616"/>
        <v>0</v>
      </c>
      <c r="OH242" s="6">
        <f t="shared" si="616"/>
        <v>0</v>
      </c>
      <c r="OI242" s="6">
        <f t="shared" si="616"/>
        <v>0</v>
      </c>
      <c r="OJ242" s="6">
        <f t="shared" si="616"/>
        <v>0</v>
      </c>
      <c r="OK242" s="6">
        <f t="shared" si="616"/>
        <v>0</v>
      </c>
      <c r="OL242" s="6">
        <f t="shared" si="616"/>
        <v>0</v>
      </c>
      <c r="OM242" s="6">
        <f t="shared" si="616"/>
        <v>0</v>
      </c>
      <c r="ON242" s="6">
        <f t="shared" si="616"/>
        <v>0</v>
      </c>
      <c r="OO242" s="6">
        <f t="shared" si="616"/>
        <v>0</v>
      </c>
      <c r="OP242" s="6">
        <f t="shared" si="616"/>
        <v>0</v>
      </c>
      <c r="OQ242" s="6">
        <f t="shared" si="616"/>
        <v>0</v>
      </c>
      <c r="OR242" s="6">
        <f t="shared" si="616"/>
        <v>0</v>
      </c>
      <c r="OS242" s="6">
        <f t="shared" si="616"/>
        <v>0</v>
      </c>
      <c r="OT242" s="6">
        <f t="shared" si="616"/>
        <v>0</v>
      </c>
      <c r="OU242" s="6">
        <f t="shared" si="616"/>
        <v>0</v>
      </c>
      <c r="OV242" s="6">
        <f t="shared" si="616"/>
        <v>0</v>
      </c>
      <c r="OW242" s="6">
        <f t="shared" si="616"/>
        <v>0</v>
      </c>
      <c r="OX242" s="6">
        <f t="shared" si="616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08" t="s">
        <v>63</v>
      </c>
      <c r="MD243" s="108" t="s">
        <v>63</v>
      </c>
      <c r="ME243" s="108" t="s">
        <v>63</v>
      </c>
      <c r="MF243" s="113" t="s">
        <v>37</v>
      </c>
      <c r="MG243" s="58"/>
      <c r="MH243" s="58"/>
      <c r="MI243" s="58"/>
      <c r="MJ243" s="58"/>
      <c r="MK243" s="58"/>
      <c r="MM243" s="58"/>
      <c r="MN243" s="58"/>
      <c r="MO243" s="58"/>
      <c r="MP243" s="58"/>
      <c r="MQ243" s="58"/>
      <c r="MR243" s="58"/>
      <c r="MS243" s="58"/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127</v>
      </c>
      <c r="B244" s="505">
        <f t="shared" ref="B244:AG244" si="617">LINEST(B245:B246)</f>
        <v>1.9700000000000002E-2</v>
      </c>
      <c r="C244" s="505">
        <f t="shared" si="617"/>
        <v>6.7400000000000002E-2</v>
      </c>
      <c r="D244" s="505">
        <f t="shared" si="617"/>
        <v>0.1079</v>
      </c>
      <c r="E244" s="505">
        <f t="shared" si="617"/>
        <v>0.23270000000000002</v>
      </c>
      <c r="F244" s="505">
        <f t="shared" si="617"/>
        <v>0.2214000000000001</v>
      </c>
      <c r="G244" s="505">
        <f t="shared" si="617"/>
        <v>0.1736</v>
      </c>
      <c r="H244" s="505">
        <f t="shared" si="617"/>
        <v>0.13630000000000003</v>
      </c>
      <c r="I244" s="505">
        <f t="shared" si="617"/>
        <v>0.10050000000000005</v>
      </c>
      <c r="J244" s="505">
        <f t="shared" si="617"/>
        <v>-2.1600000000000001E-2</v>
      </c>
      <c r="K244" s="505">
        <f t="shared" si="617"/>
        <v>-2.930000000000002E-2</v>
      </c>
      <c r="L244" s="505">
        <f t="shared" si="617"/>
        <v>-3.1600000000000017E-2</v>
      </c>
      <c r="M244" s="505">
        <f t="shared" si="617"/>
        <v>-8.1000000000000016E-2</v>
      </c>
      <c r="N244" s="505">
        <f t="shared" si="617"/>
        <v>-7.0900000000000032E-2</v>
      </c>
      <c r="O244" s="505">
        <f t="shared" si="617"/>
        <v>-6.8999999999999978E-2</v>
      </c>
      <c r="P244" s="505">
        <f t="shared" si="617"/>
        <v>-8.0299999999999983E-2</v>
      </c>
      <c r="Q244" s="505">
        <f t="shared" si="617"/>
        <v>-0.11219999999999999</v>
      </c>
      <c r="R244" s="505">
        <f t="shared" si="617"/>
        <v>-0.12420000000000002</v>
      </c>
      <c r="S244" s="505">
        <f t="shared" si="617"/>
        <v>-7.2000000000000036E-2</v>
      </c>
      <c r="T244" s="505">
        <f t="shared" si="617"/>
        <v>-6.1199999999999997E-2</v>
      </c>
      <c r="U244" s="505">
        <f t="shared" si="617"/>
        <v>-8.7099999999999997E-2</v>
      </c>
      <c r="V244" s="505">
        <f t="shared" si="617"/>
        <v>-0.11320000000000004</v>
      </c>
      <c r="W244" s="505">
        <f t="shared" si="617"/>
        <v>-0.13910000000000006</v>
      </c>
      <c r="X244" s="505">
        <f t="shared" si="617"/>
        <v>-0.15460000000000002</v>
      </c>
      <c r="Y244" s="505">
        <f t="shared" si="617"/>
        <v>-0.1547</v>
      </c>
      <c r="Z244" s="505">
        <f t="shared" si="617"/>
        <v>-9.7100000000000047E-2</v>
      </c>
      <c r="AA244" s="505">
        <f t="shared" si="617"/>
        <v>-0.10930000000000002</v>
      </c>
      <c r="AB244" s="505">
        <f t="shared" si="617"/>
        <v>-0.11420000000000005</v>
      </c>
      <c r="AC244" s="505">
        <f t="shared" si="617"/>
        <v>-0.17460000000000003</v>
      </c>
      <c r="AD244" s="505">
        <f t="shared" si="617"/>
        <v>-0.12469999999999999</v>
      </c>
      <c r="AE244" s="505">
        <f t="shared" si="617"/>
        <v>-0.15630000000000002</v>
      </c>
      <c r="AF244" s="505">
        <f t="shared" si="617"/>
        <v>-0.16320000000000001</v>
      </c>
      <c r="AG244" s="505">
        <f t="shared" si="617"/>
        <v>-0.14269999999999999</v>
      </c>
      <c r="AH244" s="505">
        <f t="shared" ref="AH244:BM244" si="618">LINEST(AH245:AH246)</f>
        <v>-0.15650000000000003</v>
      </c>
      <c r="AI244" s="505">
        <f t="shared" si="618"/>
        <v>-0.12040000000000005</v>
      </c>
      <c r="AJ244" s="505">
        <f t="shared" si="618"/>
        <v>-0.13590000000000002</v>
      </c>
      <c r="AK244" s="505">
        <f t="shared" si="618"/>
        <v>-0.1974000000000001</v>
      </c>
      <c r="AL244" s="505">
        <f t="shared" si="618"/>
        <v>-0.20940000000000006</v>
      </c>
      <c r="AM244" s="505">
        <f t="shared" si="618"/>
        <v>-0.22120000000000012</v>
      </c>
      <c r="AN244" s="505">
        <f t="shared" si="618"/>
        <v>-0.2045000000000001</v>
      </c>
      <c r="AO244" s="505">
        <f t="shared" si="618"/>
        <v>-0.20030000000000001</v>
      </c>
      <c r="AP244" s="505">
        <f t="shared" si="618"/>
        <v>-0.18330000000000005</v>
      </c>
      <c r="AQ244" s="505">
        <f t="shared" si="618"/>
        <v>-0.19660000000000002</v>
      </c>
      <c r="AR244" s="505">
        <f t="shared" si="618"/>
        <v>-0.1467</v>
      </c>
      <c r="AS244" s="505">
        <f t="shared" si="618"/>
        <v>-0.15310000000000007</v>
      </c>
      <c r="AT244" s="505">
        <f t="shared" si="618"/>
        <v>-0.13240000000000002</v>
      </c>
      <c r="AU244" s="505">
        <f t="shared" si="618"/>
        <v>-0.16900000000000001</v>
      </c>
      <c r="AV244" s="505">
        <f t="shared" si="618"/>
        <v>-0.17069999999999999</v>
      </c>
      <c r="AW244" s="505">
        <f t="shared" si="618"/>
        <v>-0.17089999999999997</v>
      </c>
      <c r="AX244" s="505">
        <f t="shared" si="618"/>
        <v>-0.1353</v>
      </c>
      <c r="AY244" s="505">
        <f t="shared" si="618"/>
        <v>-0.14000000000000007</v>
      </c>
      <c r="AZ244" s="505">
        <f t="shared" si="618"/>
        <v>-0.11770000000000004</v>
      </c>
      <c r="BA244" s="505">
        <f t="shared" si="618"/>
        <v>-0.13740000000000005</v>
      </c>
      <c r="BB244" s="505">
        <f t="shared" si="618"/>
        <v>-0.15740000000000004</v>
      </c>
      <c r="BC244" s="505">
        <f t="shared" si="618"/>
        <v>-0.20770000000000011</v>
      </c>
      <c r="BD244" s="505">
        <f t="shared" si="618"/>
        <v>-0.20430000000000009</v>
      </c>
      <c r="BE244" s="505">
        <f t="shared" si="618"/>
        <v>-0.19500000000000001</v>
      </c>
      <c r="BF244" s="505">
        <f t="shared" si="618"/>
        <v>-0.17849999999999999</v>
      </c>
      <c r="BG244" s="505">
        <f t="shared" si="618"/>
        <v>-0.16639999999999996</v>
      </c>
      <c r="BH244" s="505">
        <f t="shared" si="618"/>
        <v>-0.18679999999999999</v>
      </c>
      <c r="BI244" s="505">
        <f t="shared" si="618"/>
        <v>-0.16540000000000002</v>
      </c>
      <c r="BJ244" s="505">
        <f t="shared" si="618"/>
        <v>-0.20630000000000001</v>
      </c>
      <c r="BK244" s="505">
        <f t="shared" si="618"/>
        <v>-0.2162</v>
      </c>
      <c r="BL244" s="505">
        <f t="shared" si="618"/>
        <v>-0.24650000000000011</v>
      </c>
      <c r="BM244" s="505">
        <f t="shared" si="618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127</v>
      </c>
      <c r="BT244" s="505">
        <f t="shared" ref="BT244:CY244" si="619">LINEST(BT245:BT246)</f>
        <v>-2.6200000000000005E-2</v>
      </c>
      <c r="BU244" s="505">
        <f t="shared" si="619"/>
        <v>-1.49E-2</v>
      </c>
      <c r="BV244" s="505">
        <f t="shared" si="619"/>
        <v>1.5700000000000002E-2</v>
      </c>
      <c r="BW244" s="505">
        <f t="shared" si="619"/>
        <v>3.1099999999999999E-2</v>
      </c>
      <c r="BX244" s="505">
        <f t="shared" si="619"/>
        <v>1.8099999999999995E-2</v>
      </c>
      <c r="BY244" s="505">
        <f t="shared" si="619"/>
        <v>2.5100000000000001E-2</v>
      </c>
      <c r="BZ244" s="505">
        <f t="shared" si="619"/>
        <v>6.0300000000000013E-2</v>
      </c>
      <c r="CA244" s="505">
        <f t="shared" si="619"/>
        <v>5.7700000000000022E-2</v>
      </c>
      <c r="CB244" s="505">
        <f t="shared" si="619"/>
        <v>4.1700000000000001E-2</v>
      </c>
      <c r="CC244" s="505">
        <f t="shared" si="619"/>
        <v>-8.3500000000000005E-2</v>
      </c>
      <c r="CD244" s="505">
        <f t="shared" si="619"/>
        <v>-7.9900000000000013E-2</v>
      </c>
      <c r="CE244" s="505">
        <f t="shared" si="619"/>
        <v>-9.2600000000000002E-2</v>
      </c>
      <c r="CF244" s="505">
        <f t="shared" si="619"/>
        <v>-0.1024</v>
      </c>
      <c r="CG244" s="505">
        <f t="shared" si="619"/>
        <v>-0.10410000000000004</v>
      </c>
      <c r="CH244" s="505">
        <f t="shared" si="619"/>
        <v>-0.10620000000000004</v>
      </c>
      <c r="CI244" s="505">
        <f t="shared" si="619"/>
        <v>-0.12859999999999999</v>
      </c>
      <c r="CJ244" s="505">
        <f t="shared" si="619"/>
        <v>-0.13050000000000006</v>
      </c>
      <c r="CK244" s="505">
        <f t="shared" si="619"/>
        <v>-0.12440000000000005</v>
      </c>
      <c r="CL244" s="505">
        <f t="shared" si="619"/>
        <v>-9.4100000000000059E-2</v>
      </c>
      <c r="CM244" s="505">
        <f t="shared" si="619"/>
        <v>-0.1033</v>
      </c>
      <c r="CN244" s="505">
        <f t="shared" si="619"/>
        <v>-0.10300000000000002</v>
      </c>
      <c r="CO244" s="505">
        <f t="shared" si="619"/>
        <v>-6.500000000000003E-2</v>
      </c>
      <c r="CP244" s="505">
        <f t="shared" si="619"/>
        <v>-6.7500000000000032E-2</v>
      </c>
      <c r="CQ244" s="505">
        <f t="shared" si="619"/>
        <v>-5.7400000000000007E-2</v>
      </c>
      <c r="CR244" s="505">
        <f t="shared" si="619"/>
        <v>-1.0100000000000005E-2</v>
      </c>
      <c r="CS244" s="505">
        <f t="shared" si="619"/>
        <v>-1.9000000000000003E-2</v>
      </c>
      <c r="CT244" s="505">
        <f t="shared" si="619"/>
        <v>-2.420000000000002E-2</v>
      </c>
      <c r="CU244" s="505">
        <f t="shared" si="619"/>
        <v>2.3100000000000006E-2</v>
      </c>
      <c r="CV244" s="505">
        <f t="shared" si="619"/>
        <v>-5.0000000000000066E-4</v>
      </c>
      <c r="CW244" s="505">
        <f t="shared" si="619"/>
        <v>-4.0699999999999993E-2</v>
      </c>
      <c r="CX244" s="505">
        <f t="shared" si="619"/>
        <v>-7.1600000000000025E-2</v>
      </c>
      <c r="CY244" s="505">
        <f t="shared" si="619"/>
        <v>-2.8600000000000007E-2</v>
      </c>
      <c r="CZ244" s="505">
        <f t="shared" ref="CZ244:DZ244" si="620">LINEST(CZ245:CZ246)</f>
        <v>-3.2000000000000028E-3</v>
      </c>
      <c r="DA244" s="505">
        <f t="shared" si="620"/>
        <v>1.9199999999999995E-2</v>
      </c>
      <c r="DB244" s="505">
        <f t="shared" si="620"/>
        <v>2.7499999999999997E-2</v>
      </c>
      <c r="DC244" s="505">
        <f t="shared" si="620"/>
        <v>-4.9999999999999351E-4</v>
      </c>
      <c r="DD244" s="505">
        <f t="shared" si="620"/>
        <v>-1.7300000000000006E-2</v>
      </c>
      <c r="DE244" s="505">
        <f t="shared" si="620"/>
        <v>-1.3600000000000008E-2</v>
      </c>
      <c r="DF244" s="505">
        <f t="shared" si="620"/>
        <v>3.6600000000000001E-2</v>
      </c>
      <c r="DG244" s="505">
        <f t="shared" si="620"/>
        <v>5.7600000000000005E-2</v>
      </c>
      <c r="DH244" s="505">
        <f t="shared" si="620"/>
        <v>4.5700000000000005E-2</v>
      </c>
      <c r="DI244" s="505">
        <f t="shared" si="620"/>
        <v>5.5300000000000002E-2</v>
      </c>
      <c r="DJ244" s="505">
        <f t="shared" si="620"/>
        <v>-1.2999999999999958E-3</v>
      </c>
      <c r="DK244" s="505">
        <f t="shared" si="620"/>
        <v>-1.5400000000000013E-2</v>
      </c>
      <c r="DL244" s="505">
        <f t="shared" si="620"/>
        <v>-3.6400000000000002E-2</v>
      </c>
      <c r="DM244" s="505">
        <f t="shared" si="620"/>
        <v>-6.8999999999999929E-3</v>
      </c>
      <c r="DN244" s="505">
        <f t="shared" si="620"/>
        <v>2.2999999999999965E-3</v>
      </c>
      <c r="DO244" s="505">
        <f t="shared" si="620"/>
        <v>1.2999999999999958E-3</v>
      </c>
      <c r="DP244" s="505">
        <f t="shared" si="620"/>
        <v>5.9500000000000011E-2</v>
      </c>
      <c r="DQ244" s="505">
        <f t="shared" si="620"/>
        <v>7.9900000000000013E-2</v>
      </c>
      <c r="DR244" s="505">
        <f t="shared" si="620"/>
        <v>5.2300000000000013E-2</v>
      </c>
      <c r="DS244" s="505">
        <f t="shared" si="620"/>
        <v>4.7800000000000016E-2</v>
      </c>
      <c r="DT244" s="505">
        <f t="shared" si="620"/>
        <v>6.6700000000000023E-2</v>
      </c>
      <c r="DU244" s="505">
        <f t="shared" si="620"/>
        <v>5.2100000000000007E-2</v>
      </c>
      <c r="DV244" s="505">
        <f t="shared" si="620"/>
        <v>2.9900000000000006E-2</v>
      </c>
      <c r="DW244" s="505">
        <f t="shared" si="620"/>
        <v>4.8600000000000004E-2</v>
      </c>
      <c r="DX244" s="505">
        <f t="shared" si="620"/>
        <v>2.9400000000000009E-2</v>
      </c>
      <c r="DY244" s="505">
        <f t="shared" si="620"/>
        <v>3.9800000000000002E-2</v>
      </c>
      <c r="DZ244" s="505">
        <f t="shared" si="620"/>
        <v>3.4600000000000006E-2</v>
      </c>
      <c r="EN244" s="8" t="s">
        <v>127</v>
      </c>
      <c r="EO244" s="505">
        <f t="shared" ref="EO244:FT244" si="621">LINEST(EO245:EO246)</f>
        <v>-3.4200000000000001E-2</v>
      </c>
      <c r="EP244" s="505">
        <f t="shared" si="621"/>
        <v>-5.7700000000000022E-2</v>
      </c>
      <c r="EQ244" s="505">
        <f t="shared" si="621"/>
        <v>-2.46E-2</v>
      </c>
      <c r="ER244" s="505">
        <f t="shared" si="621"/>
        <v>-3.8500000000000006E-2</v>
      </c>
      <c r="ES244" s="505">
        <f t="shared" si="621"/>
        <v>-3.9599999999999996E-2</v>
      </c>
      <c r="ET244" s="505">
        <f t="shared" si="621"/>
        <v>-3.3500000000000002E-2</v>
      </c>
      <c r="EU244" s="505">
        <f t="shared" si="621"/>
        <v>-2.7300000000000008E-2</v>
      </c>
      <c r="EV244" s="505">
        <f t="shared" si="621"/>
        <v>-2.5200000000000004E-2</v>
      </c>
      <c r="EW244" s="505">
        <f t="shared" si="621"/>
        <v>-3.44E-2</v>
      </c>
      <c r="EX244" s="505">
        <f t="shared" si="621"/>
        <v>2.9700000000000011E-2</v>
      </c>
      <c r="EY244" s="505">
        <f t="shared" si="621"/>
        <v>2.8500000000000001E-2</v>
      </c>
      <c r="EZ244" s="505">
        <f t="shared" si="621"/>
        <v>3.4599999999999999E-2</v>
      </c>
      <c r="FA244" s="505">
        <f t="shared" si="621"/>
        <v>2.5100000000000001E-2</v>
      </c>
      <c r="FB244" s="505">
        <f t="shared" si="621"/>
        <v>1.9499999999999997E-2</v>
      </c>
      <c r="FC244" s="505">
        <f t="shared" si="621"/>
        <v>6.550000000000003E-2</v>
      </c>
      <c r="FD244" s="505">
        <f t="shared" si="621"/>
        <v>0.11510000000000006</v>
      </c>
      <c r="FE244" s="505">
        <f t="shared" si="621"/>
        <v>7.8800000000000009E-2</v>
      </c>
      <c r="FF244" s="505">
        <f t="shared" si="621"/>
        <v>5.6799999999999996E-2</v>
      </c>
      <c r="FG244" s="505">
        <f t="shared" si="621"/>
        <v>5.6100000000000011E-2</v>
      </c>
      <c r="FH244" s="505">
        <f t="shared" si="621"/>
        <v>5.0900000000000022E-2</v>
      </c>
      <c r="FI244" s="505">
        <f t="shared" si="621"/>
        <v>2.3100000000000006E-2</v>
      </c>
      <c r="FJ244" s="505">
        <f t="shared" si="621"/>
        <v>1.9600000000000003E-2</v>
      </c>
      <c r="FK244" s="505">
        <f t="shared" si="621"/>
        <v>2.1899999999999992E-2</v>
      </c>
      <c r="FL244" s="505">
        <f t="shared" si="621"/>
        <v>3.2999999999999987E-3</v>
      </c>
      <c r="FM244" s="505">
        <f t="shared" si="621"/>
        <v>3.3400000000000006E-2</v>
      </c>
      <c r="FN244" s="505">
        <f t="shared" si="621"/>
        <v>2.0100000000000003E-2</v>
      </c>
      <c r="FO244" s="505">
        <f t="shared" si="621"/>
        <v>-3.2000000000000002E-3</v>
      </c>
      <c r="FP244" s="505">
        <f t="shared" si="621"/>
        <v>2.2000000000000014E-3</v>
      </c>
      <c r="FQ244" s="505">
        <f t="shared" si="621"/>
        <v>1.0700000000000001E-2</v>
      </c>
      <c r="FR244" s="505">
        <f t="shared" si="621"/>
        <v>-1.1099999999999999E-2</v>
      </c>
      <c r="FS244" s="505">
        <f t="shared" si="621"/>
        <v>-3.5000000000000017E-2</v>
      </c>
      <c r="FT244" s="505">
        <f t="shared" si="621"/>
        <v>-2.9000000000000008E-2</v>
      </c>
      <c r="FU244" s="505">
        <f t="shared" ref="FU244:GY244" si="622">LINEST(FU245:FU246)</f>
        <v>-2.2800000000000004E-2</v>
      </c>
      <c r="FV244" s="505">
        <f t="shared" si="622"/>
        <v>-6.9000000000000006E-2</v>
      </c>
      <c r="FW244" s="505">
        <f t="shared" si="622"/>
        <v>-5.5500000000000008E-2</v>
      </c>
      <c r="FX244" s="505">
        <f t="shared" si="622"/>
        <v>-4.3799999999999999E-2</v>
      </c>
      <c r="FY244" s="505">
        <f t="shared" si="622"/>
        <v>-2.9900000000000017E-2</v>
      </c>
      <c r="FZ244" s="505">
        <f t="shared" si="622"/>
        <v>-2.5000000000000012E-2</v>
      </c>
      <c r="GA244" s="505">
        <f t="shared" si="622"/>
        <v>-2.3700000000000013E-2</v>
      </c>
      <c r="GB244" s="505">
        <f t="shared" si="622"/>
        <v>-2.8300000000000006E-2</v>
      </c>
      <c r="GC244" s="505">
        <f t="shared" si="622"/>
        <v>-4.130000000000001E-2</v>
      </c>
      <c r="GD244" s="505">
        <f t="shared" si="622"/>
        <v>-5.7000000000000011E-3</v>
      </c>
      <c r="GE244" s="505">
        <f t="shared" si="622"/>
        <v>-2.3700000000000013E-2</v>
      </c>
      <c r="GF244" s="505">
        <f t="shared" si="622"/>
        <v>-1.0500000000000002E-2</v>
      </c>
      <c r="GG244" s="505">
        <f t="shared" si="622"/>
        <v>-8.7000000000000029E-3</v>
      </c>
      <c r="GH244" s="505">
        <f t="shared" si="622"/>
        <v>-5.000000000000001E-3</v>
      </c>
      <c r="GI244" s="505">
        <f t="shared" si="622"/>
        <v>4.4699999999999997E-2</v>
      </c>
      <c r="GJ244" s="505">
        <f t="shared" si="622"/>
        <v>9.0100000000000013E-2</v>
      </c>
      <c r="GK244" s="505">
        <f t="shared" si="622"/>
        <v>8.7099999999999997E-2</v>
      </c>
      <c r="GL244" s="505">
        <f t="shared" si="622"/>
        <v>5.3700000000000019E-2</v>
      </c>
      <c r="GM244" s="505">
        <f t="shared" si="622"/>
        <v>4.7600000000000003E-2</v>
      </c>
      <c r="GN244" s="505">
        <f t="shared" si="622"/>
        <v>2.4100000000000014E-2</v>
      </c>
      <c r="GO244" s="505">
        <f t="shared" si="622"/>
        <v>-3.1000000000000003E-3</v>
      </c>
      <c r="GP244" s="505">
        <f t="shared" si="622"/>
        <v>-2.6500000000000006E-2</v>
      </c>
      <c r="GQ244" s="505">
        <f t="shared" si="622"/>
        <v>1.1600000000000008E-2</v>
      </c>
      <c r="GR244" s="505">
        <f t="shared" si="622"/>
        <v>3.6199999999999989E-2</v>
      </c>
      <c r="GS244" s="505">
        <f t="shared" si="622"/>
        <v>3.7000000000000005E-2</v>
      </c>
      <c r="GT244" s="505">
        <f t="shared" si="622"/>
        <v>4.2300000000000004E-2</v>
      </c>
      <c r="GU244" s="505">
        <f t="shared" si="622"/>
        <v>4.7900000000000026E-2</v>
      </c>
      <c r="GV244" s="505">
        <f t="shared" si="622"/>
        <v>3.4000000000000016E-2</v>
      </c>
      <c r="GW244" s="505">
        <f t="shared" si="622"/>
        <v>6.800000000000004E-3</v>
      </c>
      <c r="GX244" s="505">
        <f t="shared" si="622"/>
        <v>3.0000000000000044E-3</v>
      </c>
      <c r="GY244" s="505">
        <f t="shared" si="622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23">SUM(KK223, -KK228)</f>
        <v>0.11409999999999999</v>
      </c>
      <c r="KL244" s="172">
        <f t="shared" si="623"/>
        <v>0.1192</v>
      </c>
      <c r="KM244" s="140">
        <f t="shared" si="623"/>
        <v>0.12509999999999999</v>
      </c>
      <c r="KN244" s="114">
        <f t="shared" si="623"/>
        <v>0.125</v>
      </c>
      <c r="KO244" s="173">
        <f t="shared" si="623"/>
        <v>0.121</v>
      </c>
      <c r="KP244" s="140">
        <f t="shared" si="623"/>
        <v>0.12590000000000001</v>
      </c>
      <c r="KQ244" s="114">
        <f t="shared" si="623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24">SUM(KU221, -KU226)</f>
        <v>0.18869999999999998</v>
      </c>
      <c r="KV244" s="140">
        <f t="shared" si="624"/>
        <v>0.16089999999999999</v>
      </c>
      <c r="KW244" s="114">
        <f t="shared" si="624"/>
        <v>0.15560000000000002</v>
      </c>
      <c r="KX244" s="169">
        <f t="shared" si="624"/>
        <v>0.1774</v>
      </c>
      <c r="KY244" s="147">
        <f t="shared" si="624"/>
        <v>0.16849999999999998</v>
      </c>
      <c r="KZ244" s="109">
        <f t="shared" si="624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25">SUM(LL221, -LL226)</f>
        <v>0.24979999999999999</v>
      </c>
      <c r="LM244" s="170">
        <f t="shared" si="625"/>
        <v>0.2339</v>
      </c>
      <c r="LN244" s="138">
        <f t="shared" si="625"/>
        <v>0.2339</v>
      </c>
      <c r="LO244" s="110">
        <f t="shared" si="625"/>
        <v>0.25490000000000002</v>
      </c>
      <c r="LP244" s="170">
        <f t="shared" si="625"/>
        <v>0.2452</v>
      </c>
      <c r="LQ244" s="138">
        <f t="shared" si="625"/>
        <v>0.25990000000000002</v>
      </c>
      <c r="LR244" s="110">
        <f t="shared" si="625"/>
        <v>0.26079999999999998</v>
      </c>
      <c r="LS244" s="170">
        <f t="shared" si="625"/>
        <v>0.2752</v>
      </c>
      <c r="LT244" s="138">
        <f t="shared" si="625"/>
        <v>0.28339999999999999</v>
      </c>
      <c r="LU244" s="110">
        <f t="shared" si="625"/>
        <v>0.27189999999999998</v>
      </c>
      <c r="LV244" s="170">
        <f t="shared" ref="LV244:MA244" si="626">SUM(LV221, -LV226)</f>
        <v>0.26169999999999999</v>
      </c>
      <c r="LW244" s="138">
        <f t="shared" si="626"/>
        <v>0.23680000000000001</v>
      </c>
      <c r="LX244" s="110">
        <f t="shared" si="626"/>
        <v>0.2475</v>
      </c>
      <c r="LY244" s="170">
        <f t="shared" si="626"/>
        <v>0.25369999999999998</v>
      </c>
      <c r="LZ244" s="138">
        <f t="shared" si="626"/>
        <v>0.24349999999999999</v>
      </c>
      <c r="MA244" s="110">
        <f t="shared" si="626"/>
        <v>0.25140000000000001</v>
      </c>
      <c r="MB244" s="169">
        <f>SUM(MB222, -MB227)</f>
        <v>0.25579999999999997</v>
      </c>
      <c r="MC244" s="110">
        <f>SUM(MC221, -MC226)</f>
        <v>0.2681</v>
      </c>
      <c r="MD244" s="110">
        <f>SUM(MD221, -MD226)</f>
        <v>0.26080000000000003</v>
      </c>
      <c r="ME244" s="110">
        <f>SUM(ME221, -ME226)</f>
        <v>0.24580000000000002</v>
      </c>
      <c r="MF244" s="114">
        <f>SUM(MF223, -MF228)</f>
        <v>0.22209999999999999</v>
      </c>
      <c r="MG244" s="6">
        <f>SUM(MG228, -MG238)</f>
        <v>0</v>
      </c>
      <c r="MH244" s="6">
        <f>SUM(MH227, -MH237)</f>
        <v>0</v>
      </c>
      <c r="MI244" s="6">
        <f>SUM(MI227, -MI237,)</f>
        <v>0</v>
      </c>
      <c r="MJ244" s="6">
        <f>SUM(MJ228, -MJ238)</f>
        <v>0</v>
      </c>
      <c r="MK244" s="6">
        <f>SUM(MK227, -MK237)</f>
        <v>0</v>
      </c>
      <c r="MM244" s="6">
        <f>SUM(MM227, -MM237,)</f>
        <v>0</v>
      </c>
      <c r="MN244" s="6">
        <f>SUM(MN228, -MN238)</f>
        <v>0</v>
      </c>
      <c r="MO244" s="6">
        <f>SUM(MO227, -MO237)</f>
        <v>0</v>
      </c>
      <c r="MP244" s="6">
        <f>SUM(MP227, -MP237,)</f>
        <v>0</v>
      </c>
      <c r="MQ244" s="6">
        <f>SUM(MQ228, -MQ238)</f>
        <v>0</v>
      </c>
      <c r="MR244" s="6">
        <f>SUM(MR227, -MR237)</f>
        <v>0</v>
      </c>
      <c r="MS244" s="6">
        <f>SUM(MS227, -MS237,)</f>
        <v>0</v>
      </c>
      <c r="MT244" s="6">
        <f>SUM(MT228, -MT238)</f>
        <v>0</v>
      </c>
      <c r="MU244" s="6">
        <f>SUM(MU227, -MU237)</f>
        <v>0</v>
      </c>
      <c r="MV244" s="6">
        <f>SUM(MV227, -MV237,)</f>
        <v>0</v>
      </c>
      <c r="MW244" s="6">
        <f>SUM(MW228, -MW238)</f>
        <v>0</v>
      </c>
      <c r="MX244" s="6">
        <f>SUM(MX227, -MX237)</f>
        <v>0</v>
      </c>
      <c r="MY244" s="6">
        <f>SUM(MY227, -MY237,)</f>
        <v>0</v>
      </c>
      <c r="MZ244" s="6">
        <f>SUM(MZ228, -MZ238)</f>
        <v>0</v>
      </c>
      <c r="NA244" s="6">
        <f>SUM(NA227,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15" t="s">
        <v>84</v>
      </c>
      <c r="MD245" s="115" t="s">
        <v>84</v>
      </c>
      <c r="ME245" s="113" t="s">
        <v>37</v>
      </c>
      <c r="MF245" s="108" t="s">
        <v>63</v>
      </c>
      <c r="MG245" s="58"/>
      <c r="MH245" s="58"/>
      <c r="MI245" s="58"/>
      <c r="MJ245" s="58"/>
      <c r="MK245" s="58"/>
      <c r="MM245" s="58"/>
      <c r="MN245" s="58"/>
      <c r="MO245" s="58"/>
      <c r="MP245" s="58"/>
      <c r="MQ245" s="58"/>
      <c r="MR245" s="58"/>
      <c r="MS245" s="58"/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27">SUM(LA222, -LA226)</f>
        <v>0.1857</v>
      </c>
      <c r="LB246" s="140">
        <f t="shared" si="627"/>
        <v>0.19419999999999998</v>
      </c>
      <c r="LC246" s="114">
        <f t="shared" si="627"/>
        <v>0.20269999999999999</v>
      </c>
      <c r="LD246" s="173">
        <f t="shared" si="627"/>
        <v>0.20810000000000001</v>
      </c>
      <c r="LE246" s="140">
        <f t="shared" si="627"/>
        <v>0.21729999999999999</v>
      </c>
      <c r="LF246" s="114">
        <f t="shared" si="627"/>
        <v>0.2296</v>
      </c>
      <c r="LG246" s="173">
        <f t="shared" ref="LG246:LU246" si="628">SUM(LG222, -LG226)</f>
        <v>0.24419999999999997</v>
      </c>
      <c r="LH246" s="138">
        <f t="shared" si="628"/>
        <v>0.18190000000000001</v>
      </c>
      <c r="LI246" s="110">
        <f t="shared" si="628"/>
        <v>0.2117</v>
      </c>
      <c r="LJ246" s="170">
        <f t="shared" si="628"/>
        <v>0.2281</v>
      </c>
      <c r="LK246" s="138">
        <f t="shared" si="628"/>
        <v>0.23799999999999999</v>
      </c>
      <c r="LL246" s="110">
        <f t="shared" si="628"/>
        <v>0.2477</v>
      </c>
      <c r="LM246" s="170">
        <f t="shared" si="628"/>
        <v>0.22639999999999999</v>
      </c>
      <c r="LN246" s="138">
        <f t="shared" si="628"/>
        <v>0.2319</v>
      </c>
      <c r="LO246" s="110">
        <f t="shared" si="628"/>
        <v>0.2283</v>
      </c>
      <c r="LP246" s="170">
        <f t="shared" si="628"/>
        <v>0.2374</v>
      </c>
      <c r="LQ246" s="138">
        <f t="shared" si="628"/>
        <v>0.25090000000000001</v>
      </c>
      <c r="LR246" s="110">
        <f t="shared" si="628"/>
        <v>0.25900000000000001</v>
      </c>
      <c r="LS246" s="170">
        <f t="shared" si="628"/>
        <v>0.27300000000000002</v>
      </c>
      <c r="LT246" s="138">
        <f t="shared" si="628"/>
        <v>0.27979999999999999</v>
      </c>
      <c r="LU246" s="110">
        <f t="shared" si="628"/>
        <v>0.26379999999999998</v>
      </c>
      <c r="LV246" s="170">
        <f t="shared" ref="LV246:MA246" si="629">SUM(LV222, -LV226)</f>
        <v>0.25430000000000003</v>
      </c>
      <c r="LW246" s="138">
        <f t="shared" si="629"/>
        <v>0.23499999999999999</v>
      </c>
      <c r="LX246" s="110">
        <f t="shared" si="629"/>
        <v>0.23019999999999999</v>
      </c>
      <c r="LY246" s="170">
        <f t="shared" si="629"/>
        <v>0.24920000000000003</v>
      </c>
      <c r="LZ246" s="138">
        <f t="shared" si="629"/>
        <v>0.2349</v>
      </c>
      <c r="MA246" s="110">
        <f t="shared" si="629"/>
        <v>0.2306</v>
      </c>
      <c r="MB246" s="173">
        <f>SUM(MB223, -MB228)</f>
        <v>0.21439999999999998</v>
      </c>
      <c r="MC246" s="110">
        <f>SUM(MC222, -MC226)</f>
        <v>0.2268</v>
      </c>
      <c r="MD246" s="110">
        <f>SUM(MD222, -MD226)</f>
        <v>0.2298</v>
      </c>
      <c r="ME246" s="114">
        <f>SUM(ME223, -ME228)</f>
        <v>0.2291</v>
      </c>
      <c r="MF246" s="110">
        <f>SUM(MF221, -MF226)</f>
        <v>0.2114</v>
      </c>
      <c r="MG246" s="6">
        <f>SUM(MG227, -MG237)</f>
        <v>0</v>
      </c>
      <c r="MH246" s="6">
        <f>SUM(MH228, -MH238)</f>
        <v>0</v>
      </c>
      <c r="MI246" s="6">
        <f>SUM(MI228, -MI238)</f>
        <v>0</v>
      </c>
      <c r="MJ246" s="6">
        <f>SUM(MJ227, -MJ237)</f>
        <v>0</v>
      </c>
      <c r="MK246" s="6">
        <f>SUM(MK228, -MK238)</f>
        <v>0</v>
      </c>
      <c r="MM246" s="6">
        <f>SUM(MM228, -MM238)</f>
        <v>0</v>
      </c>
      <c r="MN246" s="6">
        <f>SUM(MN227, -MN237)</f>
        <v>0</v>
      </c>
      <c r="MO246" s="6">
        <f>SUM(MO228, -MO238)</f>
        <v>0</v>
      </c>
      <c r="MP246" s="6">
        <f>SUM(MP228, -MP238)</f>
        <v>0</v>
      </c>
      <c r="MQ246" s="6">
        <f>SUM(MQ227, -MQ237)</f>
        <v>0</v>
      </c>
      <c r="MR246" s="6">
        <f>SUM(MR228, -MR238)</f>
        <v>0</v>
      </c>
      <c r="MS246" s="6">
        <f>SUM(MS228, -MS238)</f>
        <v>0</v>
      </c>
      <c r="MT246" s="6">
        <f>SUM(MT227, -MT237)</f>
        <v>0</v>
      </c>
      <c r="MU246" s="6">
        <f>SUM(MU228, -MU238)</f>
        <v>0</v>
      </c>
      <c r="MV246" s="6">
        <f>SUM(MV228, -MV238)</f>
        <v>0</v>
      </c>
      <c r="MW246" s="6">
        <f>SUM(MW227, -MW237)</f>
        <v>0</v>
      </c>
      <c r="MX246" s="6">
        <f>SUM(MX228, -MX238)</f>
        <v>0</v>
      </c>
      <c r="MY246" s="6">
        <f>SUM(MY228, -MY238)</f>
        <v>0</v>
      </c>
      <c r="MZ246" s="6">
        <f>SUM(MZ227, -MZ237)</f>
        <v>0</v>
      </c>
      <c r="NA246" s="6">
        <f>SUM(NA228,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08" t="s">
        <v>70</v>
      </c>
      <c r="MD247" s="113" t="s">
        <v>37</v>
      </c>
      <c r="ME247" s="115" t="s">
        <v>84</v>
      </c>
      <c r="MF247" s="116" t="s">
        <v>44</v>
      </c>
      <c r="MG247" s="58"/>
      <c r="MH247" s="58"/>
      <c r="MI247" s="58"/>
      <c r="MJ247" s="58"/>
      <c r="MK247" s="58"/>
      <c r="MM247" s="58"/>
      <c r="MN247" s="58"/>
      <c r="MO247" s="58"/>
      <c r="MP247" s="58"/>
      <c r="MQ247" s="58"/>
      <c r="MR247" s="58"/>
      <c r="MS247" s="58"/>
      <c r="MT247" s="58"/>
      <c r="MU247" s="58"/>
      <c r="MV247" s="58"/>
      <c r="MW247" s="58"/>
      <c r="MX247" s="58"/>
      <c r="MY247" s="58"/>
      <c r="MZ247" s="58"/>
      <c r="NA247" s="58"/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30">SUM(LA223, -LA228)</f>
        <v>0.15129999999999999</v>
      </c>
      <c r="LB248" s="140">
        <f t="shared" si="630"/>
        <v>0.16549999999999998</v>
      </c>
      <c r="LC248" s="114">
        <f t="shared" si="630"/>
        <v>0.13880000000000001</v>
      </c>
      <c r="LD248" s="173">
        <f t="shared" si="630"/>
        <v>0.1804</v>
      </c>
      <c r="LE248" s="140">
        <f t="shared" si="630"/>
        <v>0.17659999999999998</v>
      </c>
      <c r="LF248" s="114">
        <f t="shared" si="630"/>
        <v>0.18959999999999999</v>
      </c>
      <c r="LG248" s="173">
        <f t="shared" ref="LG248:LU248" si="631">SUM(LG223, -LG228)</f>
        <v>0.20189999999999997</v>
      </c>
      <c r="LH248" s="140">
        <f t="shared" si="631"/>
        <v>0.17499999999999999</v>
      </c>
      <c r="LI248" s="114">
        <f t="shared" si="631"/>
        <v>0.17749999999999999</v>
      </c>
      <c r="LJ248" s="173">
        <f t="shared" si="631"/>
        <v>0.18380000000000002</v>
      </c>
      <c r="LK248" s="140">
        <f t="shared" si="631"/>
        <v>0.21589999999999998</v>
      </c>
      <c r="LL248" s="114">
        <f t="shared" si="631"/>
        <v>0.21879999999999999</v>
      </c>
      <c r="LM248" s="173">
        <f t="shared" si="631"/>
        <v>0.21539999999999998</v>
      </c>
      <c r="LN248" s="140">
        <f t="shared" si="631"/>
        <v>0.2238</v>
      </c>
      <c r="LO248" s="114">
        <f t="shared" si="631"/>
        <v>0.22070000000000001</v>
      </c>
      <c r="LP248" s="173">
        <f t="shared" si="631"/>
        <v>0.22789999999999999</v>
      </c>
      <c r="LQ248" s="140">
        <f t="shared" si="631"/>
        <v>0.2387</v>
      </c>
      <c r="LR248" s="114">
        <f t="shared" si="631"/>
        <v>0.23039999999999999</v>
      </c>
      <c r="LS248" s="173">
        <f t="shared" si="631"/>
        <v>0.21590000000000001</v>
      </c>
      <c r="LT248" s="140">
        <f t="shared" si="631"/>
        <v>0.21079999999999999</v>
      </c>
      <c r="LU248" s="114">
        <f t="shared" si="631"/>
        <v>0.21210000000000001</v>
      </c>
      <c r="LV248" s="173">
        <f t="shared" ref="LV248:MA248" si="632">SUM(LV223, -LV228)</f>
        <v>0.1981</v>
      </c>
      <c r="LW248" s="140">
        <f t="shared" si="632"/>
        <v>0.18090000000000001</v>
      </c>
      <c r="LX248" s="114">
        <f t="shared" si="632"/>
        <v>0.20779999999999998</v>
      </c>
      <c r="LY248" s="173">
        <f t="shared" si="632"/>
        <v>0.21190000000000001</v>
      </c>
      <c r="LZ248" s="140">
        <f t="shared" si="632"/>
        <v>0.19540000000000002</v>
      </c>
      <c r="MA248" s="114">
        <f t="shared" si="632"/>
        <v>0.2152</v>
      </c>
      <c r="MB248" s="170">
        <f>SUM(MB222, -MB226)</f>
        <v>0.214</v>
      </c>
      <c r="MC248" s="114">
        <f>SUM(MC221, -MC225)</f>
        <v>0.21289999999999998</v>
      </c>
      <c r="MD248" s="114">
        <f>SUM(MD223, -MD228)</f>
        <v>0.22209999999999999</v>
      </c>
      <c r="ME248" s="110">
        <f>SUM(ME222, -ME226)</f>
        <v>0.21589999999999998</v>
      </c>
      <c r="MF248" s="114">
        <f>SUM(MF224, -MF228)</f>
        <v>0.20130000000000001</v>
      </c>
      <c r="MG248" s="6">
        <f>SUM(MG237, -MG244)</f>
        <v>0</v>
      </c>
      <c r="MH248" s="6">
        <f>SUM(MH237, -MH244)</f>
        <v>0</v>
      </c>
      <c r="MI248" s="6">
        <f>SUM(MI237, -MI244)</f>
        <v>0</v>
      </c>
      <c r="MJ248" s="6">
        <f>SUM(MJ237, -MJ244)</f>
        <v>0</v>
      </c>
      <c r="MK248" s="6">
        <f>SUM(MK237, -MK244)</f>
        <v>0</v>
      </c>
      <c r="MM248" s="6">
        <f t="shared" ref="MM248:OX248" si="633">SUM(MM237, -MM244)</f>
        <v>0</v>
      </c>
      <c r="MN248" s="6">
        <f t="shared" si="633"/>
        <v>0</v>
      </c>
      <c r="MO248" s="6">
        <f t="shared" si="633"/>
        <v>0</v>
      </c>
      <c r="MP248" s="6">
        <f t="shared" si="633"/>
        <v>0</v>
      </c>
      <c r="MQ248" s="6">
        <f t="shared" si="633"/>
        <v>0</v>
      </c>
      <c r="MR248" s="6">
        <f t="shared" si="633"/>
        <v>0</v>
      </c>
      <c r="MS248" s="6">
        <f t="shared" si="633"/>
        <v>0</v>
      </c>
      <c r="MT248" s="6">
        <f t="shared" si="633"/>
        <v>0</v>
      </c>
      <c r="MU248" s="6">
        <f t="shared" si="633"/>
        <v>0</v>
      </c>
      <c r="MV248" s="6">
        <f t="shared" si="633"/>
        <v>0</v>
      </c>
      <c r="MW248" s="6">
        <f t="shared" si="633"/>
        <v>0</v>
      </c>
      <c r="MX248" s="6">
        <f t="shared" si="633"/>
        <v>0</v>
      </c>
      <c r="MY248" s="6">
        <f t="shared" si="633"/>
        <v>0</v>
      </c>
      <c r="MZ248" s="6">
        <f t="shared" si="633"/>
        <v>0</v>
      </c>
      <c r="NA248" s="6">
        <f t="shared" si="633"/>
        <v>0</v>
      </c>
      <c r="NB248" s="6">
        <f t="shared" si="633"/>
        <v>0</v>
      </c>
      <c r="NC248" s="6">
        <f t="shared" si="633"/>
        <v>0</v>
      </c>
      <c r="ND248" s="6">
        <f t="shared" si="633"/>
        <v>0</v>
      </c>
      <c r="NE248" s="6">
        <f t="shared" si="633"/>
        <v>0</v>
      </c>
      <c r="NF248" s="6">
        <f t="shared" si="633"/>
        <v>0</v>
      </c>
      <c r="NG248" s="6">
        <f t="shared" si="633"/>
        <v>0</v>
      </c>
      <c r="NH248" s="6">
        <f t="shared" si="633"/>
        <v>0</v>
      </c>
      <c r="NI248" s="6">
        <f t="shared" si="633"/>
        <v>0</v>
      </c>
      <c r="NJ248" s="6">
        <f t="shared" si="633"/>
        <v>0</v>
      </c>
      <c r="NK248" s="6">
        <f t="shared" si="633"/>
        <v>0</v>
      </c>
      <c r="NL248" s="6">
        <f t="shared" si="633"/>
        <v>0</v>
      </c>
      <c r="NM248" s="6">
        <f t="shared" si="633"/>
        <v>0</v>
      </c>
      <c r="NN248" s="6">
        <f t="shared" si="633"/>
        <v>0</v>
      </c>
      <c r="NO248" s="6">
        <f t="shared" si="633"/>
        <v>0</v>
      </c>
      <c r="NP248" s="6">
        <f t="shared" si="633"/>
        <v>0</v>
      </c>
      <c r="NQ248" s="6">
        <f t="shared" si="633"/>
        <v>0</v>
      </c>
      <c r="NR248" s="6">
        <f t="shared" si="633"/>
        <v>0</v>
      </c>
      <c r="NS248" s="6">
        <f t="shared" si="633"/>
        <v>0</v>
      </c>
      <c r="NT248" s="6">
        <f t="shared" si="633"/>
        <v>0</v>
      </c>
      <c r="NU248" s="6">
        <f t="shared" si="633"/>
        <v>0</v>
      </c>
      <c r="NV248" s="6">
        <f t="shared" si="633"/>
        <v>0</v>
      </c>
      <c r="NW248" s="6">
        <f t="shared" si="633"/>
        <v>0</v>
      </c>
      <c r="NX248" s="6">
        <f t="shared" si="633"/>
        <v>0</v>
      </c>
      <c r="NY248" s="6">
        <f t="shared" si="633"/>
        <v>0</v>
      </c>
      <c r="NZ248" s="6">
        <f t="shared" si="633"/>
        <v>0</v>
      </c>
      <c r="OA248" s="6">
        <f t="shared" si="633"/>
        <v>0</v>
      </c>
      <c r="OB248" s="6">
        <f t="shared" si="633"/>
        <v>0</v>
      </c>
      <c r="OC248" s="6">
        <f t="shared" si="633"/>
        <v>0</v>
      </c>
      <c r="OD248" s="6">
        <f t="shared" si="633"/>
        <v>0</v>
      </c>
      <c r="OE248" s="6">
        <f t="shared" si="633"/>
        <v>0</v>
      </c>
      <c r="OF248" s="6">
        <f t="shared" si="633"/>
        <v>0</v>
      </c>
      <c r="OG248" s="6">
        <f t="shared" si="633"/>
        <v>0</v>
      </c>
      <c r="OH248" s="6">
        <f t="shared" si="633"/>
        <v>0</v>
      </c>
      <c r="OI248" s="6">
        <f t="shared" si="633"/>
        <v>0</v>
      </c>
      <c r="OJ248" s="6">
        <f t="shared" si="633"/>
        <v>0</v>
      </c>
      <c r="OK248" s="6">
        <f t="shared" si="633"/>
        <v>0</v>
      </c>
      <c r="OL248" s="6">
        <f t="shared" si="633"/>
        <v>0</v>
      </c>
      <c r="OM248" s="6">
        <f t="shared" si="633"/>
        <v>0</v>
      </c>
      <c r="ON248" s="6">
        <f t="shared" si="633"/>
        <v>0</v>
      </c>
      <c r="OO248" s="6">
        <f t="shared" si="633"/>
        <v>0</v>
      </c>
      <c r="OP248" s="6">
        <f t="shared" si="633"/>
        <v>0</v>
      </c>
      <c r="OQ248" s="6">
        <f t="shared" si="633"/>
        <v>0</v>
      </c>
      <c r="OR248" s="6">
        <f t="shared" si="633"/>
        <v>0</v>
      </c>
      <c r="OS248" s="6">
        <f t="shared" si="633"/>
        <v>0</v>
      </c>
      <c r="OT248" s="6">
        <f t="shared" si="633"/>
        <v>0</v>
      </c>
      <c r="OU248" s="6">
        <f t="shared" si="633"/>
        <v>0</v>
      </c>
      <c r="OV248" s="6">
        <f t="shared" si="633"/>
        <v>0</v>
      </c>
      <c r="OW248" s="6">
        <f t="shared" si="633"/>
        <v>0</v>
      </c>
      <c r="OX248" s="6">
        <f t="shared" si="633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13" t="s">
        <v>37</v>
      </c>
      <c r="MD249" s="116" t="s">
        <v>44</v>
      </c>
      <c r="ME249" s="113" t="s">
        <v>41</v>
      </c>
      <c r="MF249" s="115" t="s">
        <v>84</v>
      </c>
      <c r="MG249" s="58"/>
      <c r="MH249" s="58"/>
      <c r="MI249" s="58"/>
      <c r="MJ249" s="58"/>
      <c r="MK249" s="58"/>
      <c r="MM249" s="58"/>
      <c r="MN249" s="58"/>
      <c r="MO249" s="58"/>
      <c r="MP249" s="58"/>
      <c r="MQ249" s="58"/>
      <c r="MR249" s="58"/>
      <c r="MS249" s="58"/>
      <c r="MT249" s="58"/>
      <c r="MU249" s="58"/>
      <c r="MV249" s="58"/>
      <c r="MW249" s="58"/>
      <c r="MX249" s="58"/>
      <c r="MY249" s="58"/>
      <c r="MZ249" s="58"/>
      <c r="NA249" s="58"/>
      <c r="NB249" s="58"/>
      <c r="NC249" s="58"/>
      <c r="ND249" s="58"/>
      <c r="NE249" s="58"/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34">SUM(LF223, -LF227)</f>
        <v>0.1865</v>
      </c>
      <c r="LG250" s="173">
        <f t="shared" si="634"/>
        <v>0.19750000000000001</v>
      </c>
      <c r="LH250" s="140">
        <f t="shared" si="634"/>
        <v>0.17469999999999999</v>
      </c>
      <c r="LI250" s="114">
        <f t="shared" si="634"/>
        <v>0.16489999999999999</v>
      </c>
      <c r="LJ250" s="173">
        <f t="shared" si="634"/>
        <v>0.17830000000000001</v>
      </c>
      <c r="LK250" s="140">
        <f t="shared" si="634"/>
        <v>0.18659999999999999</v>
      </c>
      <c r="LL250" s="114">
        <f t="shared" si="634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14">
        <f>SUM(MC223, -MC228)</f>
        <v>0.2082</v>
      </c>
      <c r="MD250" s="114">
        <f>SUM(MD224, -MD228)</f>
        <v>0.2145</v>
      </c>
      <c r="ME250" s="114">
        <f>SUM(ME223, -ME227)</f>
        <v>0.2064</v>
      </c>
      <c r="MF250" s="110">
        <f>SUM(MF222, -MF226)</f>
        <v>0.19450000000000001</v>
      </c>
      <c r="MG250" s="6">
        <f>SUM(MG238, -MG244)</f>
        <v>0</v>
      </c>
      <c r="MH250" s="6">
        <f>SUM(MH237, -MH243)</f>
        <v>0</v>
      </c>
      <c r="MI250" s="6">
        <f>SUM(MI237, -MI243,)</f>
        <v>0</v>
      </c>
      <c r="MJ250" s="6">
        <f>SUM(MJ238, -MJ244)</f>
        <v>0</v>
      </c>
      <c r="MK250" s="6">
        <f>SUM(MK237, -MK243)</f>
        <v>0</v>
      </c>
      <c r="MM250" s="6">
        <f>SUM(MM237, -MM243,)</f>
        <v>0</v>
      </c>
      <c r="MN250" s="6">
        <f>SUM(MN238, -MN244)</f>
        <v>0</v>
      </c>
      <c r="MO250" s="6">
        <f>SUM(MO237, -MO243)</f>
        <v>0</v>
      </c>
      <c r="MP250" s="6">
        <f>SUM(MP237, -MP243,)</f>
        <v>0</v>
      </c>
      <c r="MQ250" s="6">
        <f>SUM(MQ238, -MQ244)</f>
        <v>0</v>
      </c>
      <c r="MR250" s="6">
        <f>SUM(MR237, -MR243)</f>
        <v>0</v>
      </c>
      <c r="MS250" s="6">
        <f>SUM(MS237, -MS243,)</f>
        <v>0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16" t="s">
        <v>44</v>
      </c>
      <c r="MD251" s="108" t="s">
        <v>70</v>
      </c>
      <c r="ME251" s="116" t="s">
        <v>44</v>
      </c>
      <c r="MF251" s="113" t="s">
        <v>41</v>
      </c>
      <c r="MG251" s="58"/>
      <c r="MH251" s="58"/>
      <c r="MI251" s="58"/>
      <c r="MJ251" s="58"/>
      <c r="MK251" s="58"/>
      <c r="MM251" s="58"/>
      <c r="MN251" s="58"/>
      <c r="MO251" s="58"/>
      <c r="MP251" s="58"/>
      <c r="MQ251" s="58"/>
      <c r="MR251" s="58"/>
      <c r="MS251" s="58"/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635">SUM(KY224, -KY228)</f>
        <v>0.13969999999999999</v>
      </c>
      <c r="KZ252" s="114">
        <f t="shared" si="635"/>
        <v>0.1482</v>
      </c>
      <c r="LA252" s="173">
        <f t="shared" si="635"/>
        <v>0.14530000000000001</v>
      </c>
      <c r="LB252" s="140">
        <f t="shared" si="635"/>
        <v>0.15679999999999999</v>
      </c>
      <c r="LC252" s="114">
        <f t="shared" si="635"/>
        <v>0.1353</v>
      </c>
      <c r="LD252" s="173">
        <f t="shared" si="635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14">
        <f>SUM(MC224, -MC228)</f>
        <v>0.2064</v>
      </c>
      <c r="MD252" s="114">
        <f>SUM(MD221, -MD225)</f>
        <v>0.20779999999999998</v>
      </c>
      <c r="ME252" s="114">
        <f>SUM(ME224, -ME228)</f>
        <v>0.20379999999999998</v>
      </c>
      <c r="MF252" s="114">
        <f>SUM(MF223, -MF227)</f>
        <v>0.19019999999999998</v>
      </c>
      <c r="MG252" s="6">
        <f>SUM(MG237, -MG243)</f>
        <v>0</v>
      </c>
      <c r="MH252" s="6">
        <f>SUM(MH238, -MH244)</f>
        <v>0</v>
      </c>
      <c r="MI252" s="6">
        <f>SUM(MI238, -MI244)</f>
        <v>0</v>
      </c>
      <c r="MJ252" s="6">
        <f>SUM(MJ237, -MJ243)</f>
        <v>0</v>
      </c>
      <c r="MK252" s="6">
        <f>SUM(MK238, -MK244)</f>
        <v>0</v>
      </c>
      <c r="MM252" s="6">
        <f>SUM(MM238, -MM244)</f>
        <v>0</v>
      </c>
      <c r="MN252" s="6">
        <f>SUM(MN237, -MN243)</f>
        <v>0</v>
      </c>
      <c r="MO252" s="6">
        <f>SUM(MO238, -MO244)</f>
        <v>0</v>
      </c>
      <c r="MP252" s="6">
        <f>SUM(MP238, -MP244)</f>
        <v>0</v>
      </c>
      <c r="MQ252" s="6">
        <f>SUM(MQ237, -MQ243)</f>
        <v>0</v>
      </c>
      <c r="MR252" s="6">
        <f>SUM(MR238, -MR244)</f>
        <v>0</v>
      </c>
      <c r="MS252" s="6">
        <f>SUM(MS238, -MS244)</f>
        <v>0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13" t="s">
        <v>41</v>
      </c>
      <c r="MD253" s="113" t="s">
        <v>41</v>
      </c>
      <c r="ME253" s="108" t="s">
        <v>70</v>
      </c>
      <c r="MF253" s="108" t="s">
        <v>70</v>
      </c>
      <c r="MG253" s="58"/>
      <c r="MH253" s="58"/>
      <c r="MI253" s="58"/>
      <c r="MJ253" s="58"/>
      <c r="MK253" s="58"/>
      <c r="MM253" s="58"/>
      <c r="MN253" s="58"/>
      <c r="MO253" s="58"/>
      <c r="MP253" s="58"/>
      <c r="MQ253" s="58"/>
      <c r="MR253" s="58"/>
      <c r="MS253" s="58"/>
      <c r="MT253" s="58"/>
      <c r="MU253" s="58"/>
      <c r="MV253" s="58"/>
      <c r="MW253" s="58"/>
      <c r="MX253" s="58"/>
      <c r="MY253" s="58"/>
      <c r="MZ253" s="58"/>
      <c r="NA253" s="58"/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128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636">SUM(KK221, -KK223)</f>
        <v>8.2900000000000001E-2</v>
      </c>
      <c r="KL254" s="169">
        <f t="shared" si="636"/>
        <v>8.929999999999999E-2</v>
      </c>
      <c r="KM254" s="239">
        <f t="shared" si="636"/>
        <v>0.10049999999999999</v>
      </c>
      <c r="KN254" s="110">
        <f t="shared" si="636"/>
        <v>0.1021</v>
      </c>
      <c r="KO254" s="266">
        <f t="shared" si="636"/>
        <v>9.7699999999999995E-2</v>
      </c>
      <c r="KP254" s="239">
        <f t="shared" si="636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637">SUM(LP224, -LP227)</f>
        <v>0.19469999999999998</v>
      </c>
      <c r="LQ254" s="140">
        <f t="shared" si="637"/>
        <v>0.20669999999999999</v>
      </c>
      <c r="LR254" s="114">
        <f t="shared" si="637"/>
        <v>0.19400000000000001</v>
      </c>
      <c r="LS254" s="173">
        <f t="shared" si="637"/>
        <v>0.19750000000000001</v>
      </c>
      <c r="LT254" s="140">
        <f t="shared" si="637"/>
        <v>0.18820000000000001</v>
      </c>
      <c r="LU254" s="114">
        <f t="shared" si="637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14">
        <f>SUM(MC223, -MC227)</f>
        <v>0.1741</v>
      </c>
      <c r="MD254" s="114">
        <f>SUM(MD223, -MD227)</f>
        <v>0.19590000000000002</v>
      </c>
      <c r="ME254" s="114">
        <f>SUM(ME221, -ME225)</f>
        <v>0.19550000000000001</v>
      </c>
      <c r="MF254" s="114">
        <f>SUM(MF221, -MF225)</f>
        <v>0.1726</v>
      </c>
      <c r="MG254" s="6">
        <f>SUM(MG243, -MG250)</f>
        <v>0</v>
      </c>
      <c r="MH254" s="6">
        <f>SUM(MH243, -MH250)</f>
        <v>0</v>
      </c>
      <c r="MI254" s="6">
        <f>SUM(MI243, -MI250)</f>
        <v>0</v>
      </c>
      <c r="MJ254" s="6">
        <f>SUM(MJ243, -MJ250)</f>
        <v>0</v>
      </c>
      <c r="MK254" s="6">
        <f>SUM(MK243, -MK250)</f>
        <v>0</v>
      </c>
      <c r="MM254" s="6">
        <f t="shared" ref="MM254:OX254" si="638">SUM(MM243, -MM250)</f>
        <v>0</v>
      </c>
      <c r="MN254" s="6">
        <f t="shared" si="638"/>
        <v>0</v>
      </c>
      <c r="MO254" s="6">
        <f t="shared" si="638"/>
        <v>0</v>
      </c>
      <c r="MP254" s="6">
        <f t="shared" si="638"/>
        <v>0</v>
      </c>
      <c r="MQ254" s="6">
        <f t="shared" si="638"/>
        <v>0</v>
      </c>
      <c r="MR254" s="6">
        <f t="shared" si="638"/>
        <v>0</v>
      </c>
      <c r="MS254" s="6">
        <f t="shared" si="638"/>
        <v>0</v>
      </c>
      <c r="MT254" s="6">
        <f t="shared" si="638"/>
        <v>0</v>
      </c>
      <c r="MU254" s="6">
        <f t="shared" si="638"/>
        <v>0</v>
      </c>
      <c r="MV254" s="6">
        <f t="shared" si="638"/>
        <v>0</v>
      </c>
      <c r="MW254" s="6">
        <f t="shared" si="638"/>
        <v>0</v>
      </c>
      <c r="MX254" s="6">
        <f t="shared" si="638"/>
        <v>0</v>
      </c>
      <c r="MY254" s="6">
        <f t="shared" si="638"/>
        <v>0</v>
      </c>
      <c r="MZ254" s="6">
        <f t="shared" si="638"/>
        <v>0</v>
      </c>
      <c r="NA254" s="6">
        <f t="shared" si="638"/>
        <v>0</v>
      </c>
      <c r="NB254" s="6">
        <f t="shared" si="638"/>
        <v>0</v>
      </c>
      <c r="NC254" s="6">
        <f t="shared" si="638"/>
        <v>0</v>
      </c>
      <c r="ND254" s="6">
        <f t="shared" si="638"/>
        <v>0</v>
      </c>
      <c r="NE254" s="6">
        <f t="shared" si="638"/>
        <v>0</v>
      </c>
      <c r="NF254" s="6">
        <f t="shared" si="638"/>
        <v>0</v>
      </c>
      <c r="NG254" s="6">
        <f t="shared" si="638"/>
        <v>0</v>
      </c>
      <c r="NH254" s="6">
        <f t="shared" si="638"/>
        <v>0</v>
      </c>
      <c r="NI254" s="6">
        <f t="shared" si="638"/>
        <v>0</v>
      </c>
      <c r="NJ254" s="6">
        <f t="shared" si="638"/>
        <v>0</v>
      </c>
      <c r="NK254" s="6">
        <f t="shared" si="638"/>
        <v>0</v>
      </c>
      <c r="NL254" s="6">
        <f t="shared" si="638"/>
        <v>0</v>
      </c>
      <c r="NM254" s="6">
        <f t="shared" si="638"/>
        <v>0</v>
      </c>
      <c r="NN254" s="6">
        <f t="shared" si="638"/>
        <v>0</v>
      </c>
      <c r="NO254" s="6">
        <f t="shared" si="638"/>
        <v>0</v>
      </c>
      <c r="NP254" s="6">
        <f t="shared" si="638"/>
        <v>0</v>
      </c>
      <c r="NQ254" s="6">
        <f t="shared" si="638"/>
        <v>0</v>
      </c>
      <c r="NR254" s="6">
        <f t="shared" si="638"/>
        <v>0</v>
      </c>
      <c r="NS254" s="6">
        <f t="shared" si="638"/>
        <v>0</v>
      </c>
      <c r="NT254" s="6">
        <f t="shared" si="638"/>
        <v>0</v>
      </c>
      <c r="NU254" s="6">
        <f t="shared" si="638"/>
        <v>0</v>
      </c>
      <c r="NV254" s="6">
        <f t="shared" si="638"/>
        <v>0</v>
      </c>
      <c r="NW254" s="6">
        <f t="shared" si="638"/>
        <v>0</v>
      </c>
      <c r="NX254" s="6">
        <f t="shared" si="638"/>
        <v>0</v>
      </c>
      <c r="NY254" s="6">
        <f t="shared" si="638"/>
        <v>0</v>
      </c>
      <c r="NZ254" s="6">
        <f t="shared" si="638"/>
        <v>0</v>
      </c>
      <c r="OA254" s="6">
        <f t="shared" si="638"/>
        <v>0</v>
      </c>
      <c r="OB254" s="6">
        <f t="shared" si="638"/>
        <v>0</v>
      </c>
      <c r="OC254" s="6">
        <f t="shared" si="638"/>
        <v>0</v>
      </c>
      <c r="OD254" s="6">
        <f t="shared" si="638"/>
        <v>0</v>
      </c>
      <c r="OE254" s="6">
        <f t="shared" si="638"/>
        <v>0</v>
      </c>
      <c r="OF254" s="6">
        <f t="shared" si="638"/>
        <v>0</v>
      </c>
      <c r="OG254" s="6">
        <f t="shared" si="638"/>
        <v>0</v>
      </c>
      <c r="OH254" s="6">
        <f t="shared" si="638"/>
        <v>0</v>
      </c>
      <c r="OI254" s="6">
        <f t="shared" si="638"/>
        <v>0</v>
      </c>
      <c r="OJ254" s="6">
        <f t="shared" si="638"/>
        <v>0</v>
      </c>
      <c r="OK254" s="6">
        <f t="shared" si="638"/>
        <v>0</v>
      </c>
      <c r="OL254" s="6">
        <f t="shared" si="638"/>
        <v>0</v>
      </c>
      <c r="OM254" s="6">
        <f t="shared" si="638"/>
        <v>0</v>
      </c>
      <c r="ON254" s="6">
        <f t="shared" si="638"/>
        <v>0</v>
      </c>
      <c r="OO254" s="6">
        <f t="shared" si="638"/>
        <v>0</v>
      </c>
      <c r="OP254" s="6">
        <f t="shared" si="638"/>
        <v>0</v>
      </c>
      <c r="OQ254" s="6">
        <f t="shared" si="638"/>
        <v>0</v>
      </c>
      <c r="OR254" s="6">
        <f t="shared" si="638"/>
        <v>0</v>
      </c>
      <c r="OS254" s="6">
        <f t="shared" si="638"/>
        <v>0</v>
      </c>
      <c r="OT254" s="6">
        <f t="shared" si="638"/>
        <v>0</v>
      </c>
      <c r="OU254" s="6">
        <f t="shared" si="638"/>
        <v>0</v>
      </c>
      <c r="OV254" s="6">
        <f t="shared" si="638"/>
        <v>0</v>
      </c>
      <c r="OW254" s="6">
        <f t="shared" si="638"/>
        <v>0</v>
      </c>
      <c r="OX254" s="6">
        <f t="shared" si="638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16" t="s">
        <v>48</v>
      </c>
      <c r="MD255" s="116" t="s">
        <v>48</v>
      </c>
      <c r="ME255" s="116" t="s">
        <v>48</v>
      </c>
      <c r="MF255" s="116" t="s">
        <v>48</v>
      </c>
      <c r="MG255" s="58"/>
      <c r="MH255" s="58"/>
      <c r="MI255" s="58"/>
      <c r="MJ255" s="58"/>
      <c r="MK255" s="58"/>
      <c r="MM255" s="58"/>
      <c r="MN255" s="58"/>
      <c r="MO255" s="58"/>
      <c r="MP255" s="58"/>
      <c r="MQ255" s="58"/>
      <c r="MR255" s="58"/>
      <c r="MS255" s="58"/>
      <c r="MT255" s="58"/>
      <c r="MU255" s="58"/>
      <c r="MV255" s="58"/>
      <c r="MW255" s="58"/>
      <c r="MX255" s="58"/>
      <c r="MY255" s="58"/>
      <c r="MZ255" s="58"/>
      <c r="NA255" s="58"/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14">
        <f>SUM(MC224, -MC227)</f>
        <v>0.17230000000000001</v>
      </c>
      <c r="MD256" s="114">
        <f>SUM(MD224, -MD227)</f>
        <v>0.18830000000000002</v>
      </c>
      <c r="ME256" s="114">
        <f>SUM(ME224, -ME227)</f>
        <v>0.18109999999999998</v>
      </c>
      <c r="MF256" s="114">
        <f>SUM(MF224, -MF227)</f>
        <v>0.1694</v>
      </c>
      <c r="MG256" s="6">
        <f>SUM(MG244, -MG250)</f>
        <v>0</v>
      </c>
      <c r="MH256" s="6">
        <f>SUM(MH243, -MH249)</f>
        <v>0</v>
      </c>
      <c r="MI256" s="6">
        <f>SUM(MI243, -MI249,)</f>
        <v>0</v>
      </c>
      <c r="MJ256" s="6">
        <f>SUM(MJ244, -MJ250)</f>
        <v>0</v>
      </c>
      <c r="MK256" s="6">
        <f>SUM(MK243, -MK249)</f>
        <v>0</v>
      </c>
      <c r="MM256" s="6">
        <f>SUM(MM243, -MM249,)</f>
        <v>0</v>
      </c>
      <c r="MN256" s="6">
        <f>SUM(MN244, -MN250)</f>
        <v>0</v>
      </c>
      <c r="MO256" s="6">
        <f>SUM(MO243, -MO249)</f>
        <v>0</v>
      </c>
      <c r="MP256" s="6">
        <f>SUM(MP243, -MP249,)</f>
        <v>0</v>
      </c>
      <c r="MQ256" s="6">
        <f>SUM(MQ244, -MQ250)</f>
        <v>0</v>
      </c>
      <c r="MR256" s="6">
        <f>SUM(MR243, -MR249)</f>
        <v>0</v>
      </c>
      <c r="MS256" s="6">
        <f>SUM(MS243, -MS249,)</f>
        <v>0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15" t="s">
        <v>60</v>
      </c>
      <c r="MD257" s="115" t="s">
        <v>60</v>
      </c>
      <c r="ME257" s="115" t="s">
        <v>60</v>
      </c>
      <c r="MF257" s="115" t="s">
        <v>60</v>
      </c>
      <c r="MG257" s="58"/>
      <c r="MH257" s="58"/>
      <c r="MI257" s="58"/>
      <c r="MJ257" s="58"/>
      <c r="MK257" s="58"/>
      <c r="MM257" s="58"/>
      <c r="MN257" s="58"/>
      <c r="MO257" s="58"/>
      <c r="MP257" s="58"/>
      <c r="MQ257" s="58"/>
      <c r="MR257" s="58"/>
      <c r="MS257" s="58"/>
      <c r="MT257" s="58"/>
      <c r="MU257" s="58"/>
      <c r="MV257" s="58"/>
      <c r="MW257" s="58"/>
      <c r="MX257" s="58"/>
      <c r="MY257" s="58"/>
      <c r="MZ257" s="58"/>
      <c r="NA257" s="58"/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14">
        <f>SUM(MC222, -MC225)</f>
        <v>0.17159999999999997</v>
      </c>
      <c r="MD258" s="114">
        <f>SUM(MD222, -MD225)</f>
        <v>0.17680000000000001</v>
      </c>
      <c r="ME258" s="114">
        <f>SUM(ME222, -ME225)</f>
        <v>0.1656</v>
      </c>
      <c r="MF258" s="114">
        <f>SUM(MF222, -MF225)</f>
        <v>0.15570000000000001</v>
      </c>
      <c r="MG258" s="6">
        <f>SUM(MG243, -MG249)</f>
        <v>0</v>
      </c>
      <c r="MH258" s="6">
        <f>SUM(MH244, -MH250)</f>
        <v>0</v>
      </c>
      <c r="MI258" s="6">
        <f>SUM(MI244, -MI250)</f>
        <v>0</v>
      </c>
      <c r="MJ258" s="6">
        <f>SUM(MJ243, -MJ249)</f>
        <v>0</v>
      </c>
      <c r="MK258" s="6">
        <f>SUM(MK244, -MK250)</f>
        <v>0</v>
      </c>
      <c r="MM258" s="6">
        <f>SUM(MM244, -MM250)</f>
        <v>0</v>
      </c>
      <c r="MN258" s="6">
        <f>SUM(MN243, -MN249)</f>
        <v>0</v>
      </c>
      <c r="MO258" s="6">
        <f>SUM(MO244, -MO250)</f>
        <v>0</v>
      </c>
      <c r="MP258" s="6">
        <f>SUM(MP244, -MP250)</f>
        <v>0</v>
      </c>
      <c r="MQ258" s="6">
        <f>SUM(MQ243, -MQ249)</f>
        <v>0</v>
      </c>
      <c r="MR258" s="6">
        <f>SUM(MR244, -MR250)</f>
        <v>0</v>
      </c>
      <c r="MS258" s="6">
        <f>SUM(MS244, -MS250)</f>
        <v>0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08" t="s">
        <v>46</v>
      </c>
      <c r="MD259" s="111" t="s">
        <v>55</v>
      </c>
      <c r="ME259" s="111" t="s">
        <v>55</v>
      </c>
      <c r="MF259" s="111" t="s">
        <v>55</v>
      </c>
      <c r="MG259" s="58"/>
      <c r="MH259" s="58"/>
      <c r="MI259" s="58"/>
      <c r="MJ259" s="58"/>
      <c r="MK259" s="58"/>
      <c r="MM259" s="58"/>
      <c r="MN259" s="58"/>
      <c r="MO259" s="58"/>
      <c r="MP259" s="58"/>
      <c r="MQ259" s="58"/>
      <c r="MR259" s="58"/>
      <c r="MS259" s="58"/>
      <c r="MT259" s="58"/>
      <c r="MU259" s="58"/>
      <c r="MV259" s="58"/>
      <c r="MW259" s="58"/>
      <c r="MX259" s="58"/>
      <c r="MY259" s="58"/>
      <c r="MZ259" s="58"/>
      <c r="NA259" s="58"/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40">
        <f>SUM(MC221, -MC224)</f>
        <v>0.14079999999999998</v>
      </c>
      <c r="MD260" s="112">
        <f>SUM(MD225, -MD228)</f>
        <v>0.14539999999999997</v>
      </c>
      <c r="ME260" s="112">
        <f>SUM(ME225, -ME228)</f>
        <v>0.1452</v>
      </c>
      <c r="MF260" s="112">
        <f>SUM(MF225, -MF228)</f>
        <v>0.14699999999999999</v>
      </c>
      <c r="MG260" s="6">
        <f>SUM(MG249, -MG256)</f>
        <v>0</v>
      </c>
      <c r="MH260" s="6">
        <f>SUM(MH249, -MH256)</f>
        <v>0</v>
      </c>
      <c r="MI260" s="6">
        <f>SUM(MI249, -MI256)</f>
        <v>0</v>
      </c>
      <c r="MJ260" s="6">
        <f>SUM(MJ249, -MJ256)</f>
        <v>0</v>
      </c>
      <c r="MK260" s="6">
        <f>SUM(MK249, -MK256)</f>
        <v>0</v>
      </c>
      <c r="MM260" s="6">
        <f t="shared" ref="MM260:OX260" si="639">SUM(MM249, -MM256)</f>
        <v>0</v>
      </c>
      <c r="MN260" s="6">
        <f t="shared" si="639"/>
        <v>0</v>
      </c>
      <c r="MO260" s="6">
        <f t="shared" si="639"/>
        <v>0</v>
      </c>
      <c r="MP260" s="6">
        <f t="shared" si="639"/>
        <v>0</v>
      </c>
      <c r="MQ260" s="6">
        <f t="shared" si="639"/>
        <v>0</v>
      </c>
      <c r="MR260" s="6">
        <f t="shared" si="639"/>
        <v>0</v>
      </c>
      <c r="MS260" s="6">
        <f t="shared" si="639"/>
        <v>0</v>
      </c>
      <c r="MT260" s="6">
        <f t="shared" si="639"/>
        <v>0</v>
      </c>
      <c r="MU260" s="6">
        <f t="shared" si="639"/>
        <v>0</v>
      </c>
      <c r="MV260" s="6">
        <f t="shared" si="639"/>
        <v>0</v>
      </c>
      <c r="MW260" s="6">
        <f t="shared" si="639"/>
        <v>0</v>
      </c>
      <c r="MX260" s="6">
        <f t="shared" si="639"/>
        <v>0</v>
      </c>
      <c r="MY260" s="6">
        <f t="shared" si="639"/>
        <v>0</v>
      </c>
      <c r="MZ260" s="6">
        <f t="shared" si="639"/>
        <v>0</v>
      </c>
      <c r="NA260" s="6">
        <f t="shared" si="639"/>
        <v>0</v>
      </c>
      <c r="NB260" s="6">
        <f t="shared" si="639"/>
        <v>0</v>
      </c>
      <c r="NC260" s="6">
        <f t="shared" si="639"/>
        <v>0</v>
      </c>
      <c r="ND260" s="6">
        <f t="shared" si="639"/>
        <v>0</v>
      </c>
      <c r="NE260" s="6">
        <f t="shared" si="639"/>
        <v>0</v>
      </c>
      <c r="NF260" s="6">
        <f t="shared" si="639"/>
        <v>0</v>
      </c>
      <c r="NG260" s="6">
        <f t="shared" si="639"/>
        <v>0</v>
      </c>
      <c r="NH260" s="6">
        <f t="shared" si="639"/>
        <v>0</v>
      </c>
      <c r="NI260" s="6">
        <f t="shared" si="639"/>
        <v>0</v>
      </c>
      <c r="NJ260" s="6">
        <f t="shared" si="639"/>
        <v>0</v>
      </c>
      <c r="NK260" s="6">
        <f t="shared" si="639"/>
        <v>0</v>
      </c>
      <c r="NL260" s="6">
        <f t="shared" si="639"/>
        <v>0</v>
      </c>
      <c r="NM260" s="6">
        <f t="shared" si="639"/>
        <v>0</v>
      </c>
      <c r="NN260" s="6">
        <f t="shared" si="639"/>
        <v>0</v>
      </c>
      <c r="NO260" s="6">
        <f t="shared" si="639"/>
        <v>0</v>
      </c>
      <c r="NP260" s="6">
        <f t="shared" si="639"/>
        <v>0</v>
      </c>
      <c r="NQ260" s="6">
        <f t="shared" si="639"/>
        <v>0</v>
      </c>
      <c r="NR260" s="6">
        <f t="shared" si="639"/>
        <v>0</v>
      </c>
      <c r="NS260" s="6">
        <f t="shared" si="639"/>
        <v>0</v>
      </c>
      <c r="NT260" s="6">
        <f t="shared" si="639"/>
        <v>0</v>
      </c>
      <c r="NU260" s="6">
        <f t="shared" si="639"/>
        <v>0</v>
      </c>
      <c r="NV260" s="6">
        <f t="shared" si="639"/>
        <v>0</v>
      </c>
      <c r="NW260" s="6">
        <f t="shared" si="639"/>
        <v>0</v>
      </c>
      <c r="NX260" s="6">
        <f t="shared" si="639"/>
        <v>0</v>
      </c>
      <c r="NY260" s="6">
        <f t="shared" si="639"/>
        <v>0</v>
      </c>
      <c r="NZ260" s="6">
        <f t="shared" si="639"/>
        <v>0</v>
      </c>
      <c r="OA260" s="6">
        <f t="shared" si="639"/>
        <v>0</v>
      </c>
      <c r="OB260" s="6">
        <f t="shared" si="639"/>
        <v>0</v>
      </c>
      <c r="OC260" s="6">
        <f t="shared" si="639"/>
        <v>0</v>
      </c>
      <c r="OD260" s="6">
        <f t="shared" si="639"/>
        <v>0</v>
      </c>
      <c r="OE260" s="6">
        <f t="shared" si="639"/>
        <v>0</v>
      </c>
      <c r="OF260" s="6">
        <f t="shared" si="639"/>
        <v>0</v>
      </c>
      <c r="OG260" s="6">
        <f t="shared" si="639"/>
        <v>0</v>
      </c>
      <c r="OH260" s="6">
        <f t="shared" si="639"/>
        <v>0</v>
      </c>
      <c r="OI260" s="6">
        <f t="shared" si="639"/>
        <v>0</v>
      </c>
      <c r="OJ260" s="6">
        <f t="shared" si="639"/>
        <v>0</v>
      </c>
      <c r="OK260" s="6">
        <f t="shared" si="639"/>
        <v>0</v>
      </c>
      <c r="OL260" s="6">
        <f t="shared" si="639"/>
        <v>0</v>
      </c>
      <c r="OM260" s="6">
        <f t="shared" si="639"/>
        <v>0</v>
      </c>
      <c r="ON260" s="6">
        <f t="shared" si="639"/>
        <v>0</v>
      </c>
      <c r="OO260" s="6">
        <f t="shared" si="639"/>
        <v>0</v>
      </c>
      <c r="OP260" s="6">
        <f t="shared" si="639"/>
        <v>0</v>
      </c>
      <c r="OQ260" s="6">
        <f t="shared" si="639"/>
        <v>0</v>
      </c>
      <c r="OR260" s="6">
        <f t="shared" si="639"/>
        <v>0</v>
      </c>
      <c r="OS260" s="6">
        <f t="shared" si="639"/>
        <v>0</v>
      </c>
      <c r="OT260" s="6">
        <f t="shared" si="639"/>
        <v>0</v>
      </c>
      <c r="OU260" s="6">
        <f t="shared" si="639"/>
        <v>0</v>
      </c>
      <c r="OV260" s="6">
        <f t="shared" si="639"/>
        <v>0</v>
      </c>
      <c r="OW260" s="6">
        <f t="shared" si="639"/>
        <v>0</v>
      </c>
      <c r="OX260" s="6">
        <f t="shared" si="639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08" t="s">
        <v>39</v>
      </c>
      <c r="MD261" s="108" t="s">
        <v>46</v>
      </c>
      <c r="ME261" s="108" t="s">
        <v>46</v>
      </c>
      <c r="MF261" s="108" t="s">
        <v>46</v>
      </c>
      <c r="MG261" s="58"/>
      <c r="MH261" s="58"/>
      <c r="MI261" s="58"/>
      <c r="MJ261" s="58"/>
      <c r="MK261" s="58"/>
      <c r="MM261" s="58"/>
      <c r="MN261" s="58"/>
      <c r="MO261" s="58"/>
      <c r="MP261" s="58"/>
      <c r="MQ261" s="58"/>
      <c r="MR261" s="58"/>
      <c r="MS261" s="58"/>
      <c r="MT261" s="58"/>
      <c r="MU261" s="58"/>
      <c r="MV261" s="58"/>
      <c r="MW261" s="58"/>
      <c r="MX261" s="58"/>
      <c r="MY261" s="58"/>
      <c r="MZ261" s="58"/>
      <c r="NA261" s="58"/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640">SUM(LL224, -LL226)</f>
        <v>0.16009999999999999</v>
      </c>
      <c r="LM262" s="172">
        <f t="shared" si="640"/>
        <v>0.15490000000000001</v>
      </c>
      <c r="LN262" s="142">
        <f t="shared" si="640"/>
        <v>0.1585</v>
      </c>
      <c r="LO262" s="112">
        <f t="shared" si="640"/>
        <v>0.1598</v>
      </c>
      <c r="LP262" s="172">
        <f t="shared" si="640"/>
        <v>0.1527</v>
      </c>
      <c r="LQ262" s="142">
        <f t="shared" si="640"/>
        <v>0.15990000000000001</v>
      </c>
      <c r="LR262" s="112">
        <f t="shared" si="640"/>
        <v>0.14899999999999999</v>
      </c>
      <c r="LS262" s="173">
        <f t="shared" si="640"/>
        <v>0.156</v>
      </c>
      <c r="LT262" s="140">
        <f t="shared" si="640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10">
        <f>SUM(MC221, -MC223)</f>
        <v>0.13899999999999998</v>
      </c>
      <c r="MD262" s="240">
        <f>SUM(MD221, -MD224)</f>
        <v>0.13869999999999999</v>
      </c>
      <c r="ME262" s="240">
        <f>SUM(ME221, -ME224)</f>
        <v>0.13690000000000002</v>
      </c>
      <c r="MF262" s="240">
        <f>SUM(MF221, -MF224)</f>
        <v>0.11829999999999999</v>
      </c>
      <c r="MG262" s="6">
        <f>SUM(MG250, -MG256)</f>
        <v>0</v>
      </c>
      <c r="MH262" s="6">
        <f>SUM(MH249, -MH255)</f>
        <v>0</v>
      </c>
      <c r="MI262" s="6">
        <f>SUM(MI249, -MI255,)</f>
        <v>0</v>
      </c>
      <c r="MJ262" s="6">
        <f>SUM(MJ250, -MJ256)</f>
        <v>0</v>
      </c>
      <c r="MK262" s="6">
        <f>SUM(MK249, -MK255)</f>
        <v>0</v>
      </c>
      <c r="MM262" s="6">
        <f>SUM(MM249, -MM255,)</f>
        <v>0</v>
      </c>
      <c r="MN262" s="6">
        <f>SUM(MN250, -MN256)</f>
        <v>0</v>
      </c>
      <c r="MO262" s="6">
        <f>SUM(MO249, -MO255)</f>
        <v>0</v>
      </c>
      <c r="MP262" s="6">
        <f>SUM(MP249, -MP255,)</f>
        <v>0</v>
      </c>
      <c r="MQ262" s="6">
        <f>SUM(MQ250, -MQ256)</f>
        <v>0</v>
      </c>
      <c r="MR262" s="6">
        <f>SUM(MR249, -MR255)</f>
        <v>0</v>
      </c>
      <c r="MS262" s="6">
        <f>SUM(MS249, -MS255,)</f>
        <v>0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11" t="s">
        <v>55</v>
      </c>
      <c r="MD263" s="108" t="s">
        <v>39</v>
      </c>
      <c r="ME263" s="113" t="s">
        <v>40</v>
      </c>
      <c r="MF263" s="111" t="s">
        <v>68</v>
      </c>
      <c r="MG263" s="58"/>
      <c r="MH263" s="58"/>
      <c r="MI263" s="58"/>
      <c r="MJ263" s="58"/>
      <c r="MK263" s="58"/>
      <c r="MM263" s="58"/>
      <c r="MN263" s="58"/>
      <c r="MO263" s="58"/>
      <c r="MP263" s="58"/>
      <c r="MQ263" s="58"/>
      <c r="MR263" s="58"/>
      <c r="MS263" s="58"/>
      <c r="MT263" s="58"/>
      <c r="MU263" s="58"/>
      <c r="MV263" s="58"/>
      <c r="MW263" s="58"/>
      <c r="MX263" s="58"/>
      <c r="MY263" s="58"/>
      <c r="MZ263" s="58"/>
      <c r="NA263" s="58"/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641">SUM(LK225, -LK226)</f>
        <v>0.14829999999999999</v>
      </c>
      <c r="LL264" s="112">
        <f t="shared" si="641"/>
        <v>0.15610000000000002</v>
      </c>
      <c r="LM264" s="173">
        <f t="shared" si="641"/>
        <v>0.15279999999999999</v>
      </c>
      <c r="LN264" s="140">
        <f t="shared" si="641"/>
        <v>0.15529999999999999</v>
      </c>
      <c r="LO264" s="114">
        <f t="shared" si="641"/>
        <v>0.1595</v>
      </c>
      <c r="LP264" s="173">
        <f t="shared" si="641"/>
        <v>0.13880000000000001</v>
      </c>
      <c r="LQ264" s="140">
        <f t="shared" si="641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12">
        <f>SUM(MC225, -MC228)</f>
        <v>0.1343</v>
      </c>
      <c r="MD264" s="110">
        <f>SUM(MD221, -MD223)</f>
        <v>0.13109999999999999</v>
      </c>
      <c r="ME264" s="114">
        <f>SUM(ME223, -ME226)</f>
        <v>0.13419999999999999</v>
      </c>
      <c r="MF264" s="110">
        <f>SUM(MF225, -MF227)</f>
        <v>0.11509999999999998</v>
      </c>
      <c r="MG264" s="6">
        <f>SUM(MG249, -MG255)</f>
        <v>0</v>
      </c>
      <c r="MH264" s="6">
        <f>SUM(MH250, -MH256)</f>
        <v>0</v>
      </c>
      <c r="MI264" s="6">
        <f>SUM(MI250, -MI256)</f>
        <v>0</v>
      </c>
      <c r="MJ264" s="6">
        <f>SUM(MJ249, -MJ255)</f>
        <v>0</v>
      </c>
      <c r="MK264" s="6">
        <f>SUM(MK250, -MK256)</f>
        <v>0</v>
      </c>
      <c r="MM264" s="6">
        <f>SUM(MM250, -MM256)</f>
        <v>0</v>
      </c>
      <c r="MN264" s="6">
        <f>SUM(MN249, -MN255)</f>
        <v>0</v>
      </c>
      <c r="MO264" s="6">
        <f>SUM(MO250, -MO256)</f>
        <v>0</v>
      </c>
      <c r="MP264" s="6">
        <f>SUM(MP250, -MP256)</f>
        <v>0</v>
      </c>
      <c r="MQ264" s="6">
        <f>SUM(MQ249, -MQ255)</f>
        <v>0</v>
      </c>
      <c r="MR264" s="6">
        <f>SUM(MR250, -MR256)</f>
        <v>0</v>
      </c>
      <c r="MS264" s="6">
        <f>SUM(MS250, -MS256)</f>
        <v>0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127</v>
      </c>
      <c r="HC265" s="505">
        <f t="shared" ref="HC265:IH265" si="642">LINEST(HC266:HC267)</f>
        <v>-5.5800000000000009E-2</v>
      </c>
      <c r="HD265" s="505">
        <f t="shared" si="642"/>
        <v>-3.6199999999999989E-2</v>
      </c>
      <c r="HE265" s="505">
        <f t="shared" si="642"/>
        <v>-6.0200000000000024E-2</v>
      </c>
      <c r="HF265" s="505">
        <f t="shared" si="642"/>
        <v>-2.0500000000000001E-2</v>
      </c>
      <c r="HG265" s="505">
        <f t="shared" si="642"/>
        <v>-3.0600000000000006E-2</v>
      </c>
      <c r="HH265" s="505">
        <f t="shared" si="642"/>
        <v>-1.2200000000000006E-2</v>
      </c>
      <c r="HI265" s="505">
        <f t="shared" si="642"/>
        <v>-7.8600000000000031E-2</v>
      </c>
      <c r="HJ265" s="505">
        <f t="shared" si="642"/>
        <v>-8.0299999999999983E-2</v>
      </c>
      <c r="HK265" s="505">
        <f t="shared" si="642"/>
        <v>-7.0800000000000002E-2</v>
      </c>
      <c r="HL265" s="505">
        <f t="shared" si="642"/>
        <v>-6.7700000000000038E-2</v>
      </c>
      <c r="HM265" s="505">
        <f t="shared" si="642"/>
        <v>-6.6000000000000003E-2</v>
      </c>
      <c r="HN265" s="505">
        <f t="shared" si="642"/>
        <v>-8.4799999999999986E-2</v>
      </c>
      <c r="HO265" s="505">
        <f t="shared" si="642"/>
        <v>-0.10070000000000003</v>
      </c>
      <c r="HP265" s="505">
        <f t="shared" si="642"/>
        <v>-9.2500000000000013E-2</v>
      </c>
      <c r="HQ265" s="505">
        <f t="shared" si="642"/>
        <v>-7.9699999999999993E-2</v>
      </c>
      <c r="HR265" s="505">
        <f t="shared" si="642"/>
        <v>-5.6099999999999997E-2</v>
      </c>
      <c r="HS265" s="505">
        <f t="shared" si="642"/>
        <v>-6.5900000000000014E-2</v>
      </c>
      <c r="HT265" s="505">
        <f t="shared" si="642"/>
        <v>-9.0600000000000014E-2</v>
      </c>
      <c r="HU265" s="505">
        <f t="shared" si="642"/>
        <v>-0.10280000000000002</v>
      </c>
      <c r="HV265" s="505">
        <f t="shared" si="642"/>
        <v>-0.1013</v>
      </c>
      <c r="HW265" s="505">
        <f t="shared" si="642"/>
        <v>-6.7100000000000007E-2</v>
      </c>
      <c r="HX265" s="505">
        <f t="shared" si="642"/>
        <v>-9.5200000000000007E-2</v>
      </c>
      <c r="HY265" s="505">
        <f t="shared" si="642"/>
        <v>-0.10010000000000002</v>
      </c>
      <c r="HZ265" s="505">
        <f t="shared" si="642"/>
        <v>-0.10690000000000001</v>
      </c>
      <c r="IA265" s="505">
        <f t="shared" si="642"/>
        <v>-0.10530000000000002</v>
      </c>
      <c r="IB265" s="505">
        <f t="shared" si="642"/>
        <v>-0.10310000000000001</v>
      </c>
      <c r="IC265" s="505">
        <f t="shared" si="642"/>
        <v>-0.10260000000000001</v>
      </c>
      <c r="ID265" s="505">
        <f t="shared" si="642"/>
        <v>-0.1216</v>
      </c>
      <c r="IE265" s="505">
        <f t="shared" si="642"/>
        <v>-0.1807</v>
      </c>
      <c r="IF265" s="505">
        <f t="shared" si="642"/>
        <v>-0.18440000000000004</v>
      </c>
      <c r="IG265" s="505">
        <f t="shared" si="642"/>
        <v>-0.17559999999999995</v>
      </c>
      <c r="IH265" s="505">
        <f t="shared" si="642"/>
        <v>-0.186</v>
      </c>
      <c r="II265" s="505">
        <f t="shared" ref="II265:JN265" si="643">LINEST(II266:II267)</f>
        <v>-0.18880000000000008</v>
      </c>
      <c r="IJ265" s="505">
        <f t="shared" si="643"/>
        <v>-0.15110000000000001</v>
      </c>
      <c r="IK265" s="505">
        <f t="shared" si="643"/>
        <v>-0.1648</v>
      </c>
      <c r="IL265" s="505">
        <f t="shared" si="643"/>
        <v>-0.1896000000000001</v>
      </c>
      <c r="IM265" s="505">
        <f t="shared" si="643"/>
        <v>-0.21000000000000005</v>
      </c>
      <c r="IN265" s="505">
        <f t="shared" si="643"/>
        <v>-0.20800000000000002</v>
      </c>
      <c r="IO265" s="505">
        <f t="shared" si="643"/>
        <v>-0.1974000000000001</v>
      </c>
      <c r="IP265" s="505">
        <f t="shared" si="643"/>
        <v>-0.1968</v>
      </c>
      <c r="IQ265" s="505">
        <f t="shared" si="643"/>
        <v>-0.1638</v>
      </c>
      <c r="IR265" s="505">
        <f t="shared" si="643"/>
        <v>-0.1598</v>
      </c>
      <c r="IS265" s="505">
        <f t="shared" si="643"/>
        <v>-0.16049999999999998</v>
      </c>
      <c r="IT265" s="505">
        <f t="shared" si="643"/>
        <v>-0.16349999999999998</v>
      </c>
      <c r="IU265" s="505">
        <f t="shared" si="643"/>
        <v>-0.16020000000000001</v>
      </c>
      <c r="IV265" s="505">
        <f t="shared" si="643"/>
        <v>-0.14810000000000006</v>
      </c>
      <c r="IW265" s="505">
        <f t="shared" si="643"/>
        <v>-0.1484</v>
      </c>
      <c r="IX265" s="505">
        <f t="shared" si="643"/>
        <v>-0.14650000000000002</v>
      </c>
      <c r="IY265" s="505">
        <f t="shared" si="643"/>
        <v>-0.12410000000000003</v>
      </c>
      <c r="IZ265" s="505">
        <f t="shared" si="643"/>
        <v>-0.1203</v>
      </c>
      <c r="JA265" s="505">
        <f t="shared" si="643"/>
        <v>-0.10510000000000001</v>
      </c>
      <c r="JB265" s="505">
        <f t="shared" si="643"/>
        <v>-2.5400000000000013E-2</v>
      </c>
      <c r="JC265" s="505">
        <f t="shared" si="643"/>
        <v>-2.3700000000000013E-2</v>
      </c>
      <c r="JD265" s="505">
        <f t="shared" si="643"/>
        <v>-2.470000000000001E-2</v>
      </c>
      <c r="JE265" s="505">
        <f t="shared" si="643"/>
        <v>-1.3500000000000002E-2</v>
      </c>
      <c r="JF265" s="505">
        <f t="shared" si="643"/>
        <v>1.0200000000000002E-2</v>
      </c>
      <c r="JG265" s="505">
        <f t="shared" si="643"/>
        <v>5.2999999999999992E-3</v>
      </c>
      <c r="JH265" s="505">
        <f t="shared" si="643"/>
        <v>-1.6E-2</v>
      </c>
      <c r="JI265" s="505">
        <f t="shared" si="643"/>
        <v>-3.2600000000000004E-2</v>
      </c>
      <c r="JJ265" s="505">
        <f t="shared" si="643"/>
        <v>-2.9100000000000004E-2</v>
      </c>
      <c r="JK265" s="505">
        <f t="shared" si="643"/>
        <v>-5.9800000000000006E-2</v>
      </c>
      <c r="JL265" s="505">
        <f t="shared" si="643"/>
        <v>-5.8200000000000009E-2</v>
      </c>
      <c r="JM265" s="505">
        <f t="shared" si="643"/>
        <v>-5.8000000000000003E-2</v>
      </c>
      <c r="JN265" s="505">
        <f t="shared" si="643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13" t="s">
        <v>40</v>
      </c>
      <c r="MD265" s="113" t="s">
        <v>40</v>
      </c>
      <c r="ME265" s="111" t="s">
        <v>68</v>
      </c>
      <c r="MF265" s="113" t="s">
        <v>40</v>
      </c>
      <c r="MG265" s="58"/>
      <c r="MH265" s="58"/>
      <c r="MI265" s="58"/>
      <c r="MJ265" s="58"/>
      <c r="MK265" s="58"/>
      <c r="MM265" s="58"/>
      <c r="MN265" s="58"/>
      <c r="MO265" s="58"/>
      <c r="MP265" s="58"/>
      <c r="MQ265" s="58"/>
      <c r="MR265" s="58"/>
      <c r="MS265" s="58"/>
      <c r="MT265" s="58"/>
      <c r="MU265" s="58"/>
      <c r="MV265" s="58"/>
      <c r="MW265" s="58"/>
      <c r="MX265" s="58"/>
      <c r="MY265" s="58"/>
      <c r="MZ265" s="58"/>
      <c r="NA265" s="58"/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644">SUM(LK221, -LK225)</f>
        <v>0.10730000000000001</v>
      </c>
      <c r="LL266" s="201">
        <f t="shared" si="644"/>
        <v>9.3699999999999992E-2</v>
      </c>
      <c r="LM266" s="173">
        <f t="shared" si="644"/>
        <v>8.1100000000000005E-2</v>
      </c>
      <c r="LN266" s="140">
        <f t="shared" si="644"/>
        <v>7.8600000000000003E-2</v>
      </c>
      <c r="LO266" s="114">
        <f t="shared" si="644"/>
        <v>9.5400000000000013E-2</v>
      </c>
      <c r="LP266" s="173">
        <f t="shared" si="644"/>
        <v>0.10639999999999999</v>
      </c>
      <c r="LQ266" s="140">
        <f t="shared" si="644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14">
        <f>SUM(MC223, -MC226)</f>
        <v>0.12909999999999999</v>
      </c>
      <c r="MD266" s="114">
        <f>SUM(MD223, -MD226)</f>
        <v>0.12970000000000001</v>
      </c>
      <c r="ME266" s="110">
        <f>SUM(ME225, -ME227)</f>
        <v>0.1225</v>
      </c>
      <c r="MF266" s="114">
        <f>SUM(MF223, -MF226)</f>
        <v>0.1139</v>
      </c>
      <c r="MG266" s="6">
        <f>SUM(MG255, -MG262)</f>
        <v>0</v>
      </c>
      <c r="MH266" s="6">
        <f>SUM(MH255, -MH262)</f>
        <v>0</v>
      </c>
      <c r="MI266" s="6">
        <f>SUM(MI255, -MI262)</f>
        <v>0</v>
      </c>
      <c r="MJ266" s="6">
        <f>SUM(MJ255, -MJ262)</f>
        <v>0</v>
      </c>
      <c r="MK266" s="6">
        <f>SUM(MK255, -MK262)</f>
        <v>0</v>
      </c>
      <c r="MM266" s="6">
        <f t="shared" ref="MM266:OX266" si="645">SUM(MM255, -MM262)</f>
        <v>0</v>
      </c>
      <c r="MN266" s="6">
        <f t="shared" si="645"/>
        <v>0</v>
      </c>
      <c r="MO266" s="6">
        <f t="shared" si="645"/>
        <v>0</v>
      </c>
      <c r="MP266" s="6">
        <f t="shared" si="645"/>
        <v>0</v>
      </c>
      <c r="MQ266" s="6">
        <f t="shared" si="645"/>
        <v>0</v>
      </c>
      <c r="MR266" s="6">
        <f t="shared" si="645"/>
        <v>0</v>
      </c>
      <c r="MS266" s="6">
        <f t="shared" si="645"/>
        <v>0</v>
      </c>
      <c r="MT266" s="6">
        <f t="shared" si="645"/>
        <v>0</v>
      </c>
      <c r="MU266" s="6">
        <f t="shared" si="645"/>
        <v>0</v>
      </c>
      <c r="MV266" s="6">
        <f t="shared" si="645"/>
        <v>0</v>
      </c>
      <c r="MW266" s="6">
        <f t="shared" si="645"/>
        <v>0</v>
      </c>
      <c r="MX266" s="6">
        <f t="shared" si="645"/>
        <v>0</v>
      </c>
      <c r="MY266" s="6">
        <f t="shared" si="645"/>
        <v>0</v>
      </c>
      <c r="MZ266" s="6">
        <f t="shared" si="645"/>
        <v>0</v>
      </c>
      <c r="NA266" s="6">
        <f t="shared" si="645"/>
        <v>0</v>
      </c>
      <c r="NB266" s="6">
        <f t="shared" si="645"/>
        <v>0</v>
      </c>
      <c r="NC266" s="6">
        <f t="shared" si="645"/>
        <v>0</v>
      </c>
      <c r="ND266" s="6">
        <f t="shared" si="645"/>
        <v>0</v>
      </c>
      <c r="NE266" s="6">
        <f t="shared" si="645"/>
        <v>0</v>
      </c>
      <c r="NF266" s="6">
        <f t="shared" si="645"/>
        <v>0</v>
      </c>
      <c r="NG266" s="6">
        <f t="shared" si="645"/>
        <v>0</v>
      </c>
      <c r="NH266" s="6">
        <f t="shared" si="645"/>
        <v>0</v>
      </c>
      <c r="NI266" s="6">
        <f t="shared" si="645"/>
        <v>0</v>
      </c>
      <c r="NJ266" s="6">
        <f t="shared" si="645"/>
        <v>0</v>
      </c>
      <c r="NK266" s="6">
        <f t="shared" si="645"/>
        <v>0</v>
      </c>
      <c r="NL266" s="6">
        <f t="shared" si="645"/>
        <v>0</v>
      </c>
      <c r="NM266" s="6">
        <f t="shared" si="645"/>
        <v>0</v>
      </c>
      <c r="NN266" s="6">
        <f t="shared" si="645"/>
        <v>0</v>
      </c>
      <c r="NO266" s="6">
        <f t="shared" si="645"/>
        <v>0</v>
      </c>
      <c r="NP266" s="6">
        <f t="shared" si="645"/>
        <v>0</v>
      </c>
      <c r="NQ266" s="6">
        <f t="shared" si="645"/>
        <v>0</v>
      </c>
      <c r="NR266" s="6">
        <f t="shared" si="645"/>
        <v>0</v>
      </c>
      <c r="NS266" s="6">
        <f t="shared" si="645"/>
        <v>0</v>
      </c>
      <c r="NT266" s="6">
        <f t="shared" si="645"/>
        <v>0</v>
      </c>
      <c r="NU266" s="6">
        <f t="shared" si="645"/>
        <v>0</v>
      </c>
      <c r="NV266" s="6">
        <f t="shared" si="645"/>
        <v>0</v>
      </c>
      <c r="NW266" s="6">
        <f t="shared" si="645"/>
        <v>0</v>
      </c>
      <c r="NX266" s="6">
        <f t="shared" si="645"/>
        <v>0</v>
      </c>
      <c r="NY266" s="6">
        <f t="shared" si="645"/>
        <v>0</v>
      </c>
      <c r="NZ266" s="6">
        <f t="shared" si="645"/>
        <v>0</v>
      </c>
      <c r="OA266" s="6">
        <f t="shared" si="645"/>
        <v>0</v>
      </c>
      <c r="OB266" s="6">
        <f t="shared" si="645"/>
        <v>0</v>
      </c>
      <c r="OC266" s="6">
        <f t="shared" si="645"/>
        <v>0</v>
      </c>
      <c r="OD266" s="6">
        <f t="shared" si="645"/>
        <v>0</v>
      </c>
      <c r="OE266" s="6">
        <f t="shared" si="645"/>
        <v>0</v>
      </c>
      <c r="OF266" s="6">
        <f t="shared" si="645"/>
        <v>0</v>
      </c>
      <c r="OG266" s="6">
        <f t="shared" si="645"/>
        <v>0</v>
      </c>
      <c r="OH266" s="6">
        <f t="shared" si="645"/>
        <v>0</v>
      </c>
      <c r="OI266" s="6">
        <f t="shared" si="645"/>
        <v>0</v>
      </c>
      <c r="OJ266" s="6">
        <f t="shared" si="645"/>
        <v>0</v>
      </c>
      <c r="OK266" s="6">
        <f t="shared" si="645"/>
        <v>0</v>
      </c>
      <c r="OL266" s="6">
        <f t="shared" si="645"/>
        <v>0</v>
      </c>
      <c r="OM266" s="6">
        <f t="shared" si="645"/>
        <v>0</v>
      </c>
      <c r="ON266" s="6">
        <f t="shared" si="645"/>
        <v>0</v>
      </c>
      <c r="OO266" s="6">
        <f t="shared" si="645"/>
        <v>0</v>
      </c>
      <c r="OP266" s="6">
        <f t="shared" si="645"/>
        <v>0</v>
      </c>
      <c r="OQ266" s="6">
        <f t="shared" si="645"/>
        <v>0</v>
      </c>
      <c r="OR266" s="6">
        <f t="shared" si="645"/>
        <v>0</v>
      </c>
      <c r="OS266" s="6">
        <f t="shared" si="645"/>
        <v>0</v>
      </c>
      <c r="OT266" s="6">
        <f t="shared" si="645"/>
        <v>0</v>
      </c>
      <c r="OU266" s="6">
        <f t="shared" si="645"/>
        <v>0</v>
      </c>
      <c r="OV266" s="6">
        <f t="shared" si="645"/>
        <v>0</v>
      </c>
      <c r="OW266" s="6">
        <f t="shared" si="645"/>
        <v>0</v>
      </c>
      <c r="OX266" s="6">
        <f t="shared" si="645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16" t="s">
        <v>47</v>
      </c>
      <c r="MD267" s="116" t="s">
        <v>47</v>
      </c>
      <c r="ME267" s="108" t="s">
        <v>39</v>
      </c>
      <c r="MF267" s="117" t="s">
        <v>53</v>
      </c>
      <c r="MG267" s="58"/>
      <c r="MH267" s="58"/>
      <c r="MI267" s="58"/>
      <c r="MJ267" s="58"/>
      <c r="MK267" s="58"/>
      <c r="MM267" s="58"/>
      <c r="MN267" s="58"/>
      <c r="MO267" s="58"/>
      <c r="MP267" s="58"/>
      <c r="MQ267" s="58"/>
      <c r="MR267" s="58"/>
      <c r="MS267" s="58"/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12">
        <f>SUM(MC224, -MC226)</f>
        <v>0.1273</v>
      </c>
      <c r="MD268" s="112">
        <f>SUM(MD224, -MD226)</f>
        <v>0.12210000000000001</v>
      </c>
      <c r="ME268" s="110">
        <f>SUM(ME221, -ME223)</f>
        <v>0.1116</v>
      </c>
      <c r="MF268" s="201">
        <f>SUM(MF226, -MF228)</f>
        <v>0.10819999999999999</v>
      </c>
      <c r="MG268" s="6">
        <f>SUM(MG256, -MG262)</f>
        <v>0</v>
      </c>
      <c r="MH268" s="6">
        <f>SUM(MH255, -MH261)</f>
        <v>0</v>
      </c>
      <c r="MI268" s="6">
        <f>SUM(MI255, -MI261,)</f>
        <v>0</v>
      </c>
      <c r="MJ268" s="6">
        <f>SUM(MJ256, -MJ262)</f>
        <v>0</v>
      </c>
      <c r="MK268" s="6">
        <f>SUM(MK255, -MK261)</f>
        <v>0</v>
      </c>
      <c r="MM268" s="6">
        <f>SUM(MM255, -MM261,)</f>
        <v>0</v>
      </c>
      <c r="MN268" s="6">
        <f>SUM(MN256, -MN262)</f>
        <v>0</v>
      </c>
      <c r="MO268" s="6">
        <f>SUM(MO255, -MO261)</f>
        <v>0</v>
      </c>
      <c r="MP268" s="6">
        <f>SUM(MP255, -MP261,)</f>
        <v>0</v>
      </c>
      <c r="MQ268" s="6">
        <f>SUM(MQ256, -MQ262)</f>
        <v>0</v>
      </c>
      <c r="MR268" s="6">
        <f>SUM(MR255, -MR261)</f>
        <v>0</v>
      </c>
      <c r="MS268" s="6">
        <f>SUM(MS255, -MS261,)</f>
        <v>0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11" t="s">
        <v>68</v>
      </c>
      <c r="MD269" s="111" t="s">
        <v>68</v>
      </c>
      <c r="ME269" s="116" t="s">
        <v>47</v>
      </c>
      <c r="MF269" s="115" t="s">
        <v>45</v>
      </c>
      <c r="MG269" s="58"/>
      <c r="MH269" s="58"/>
      <c r="MI269" s="58"/>
      <c r="MJ269" s="58"/>
      <c r="MK269" s="58"/>
      <c r="MM269" s="58"/>
      <c r="MN269" s="58"/>
      <c r="MO269" s="58"/>
      <c r="MP269" s="58"/>
      <c r="MQ269" s="58"/>
      <c r="MR269" s="58"/>
      <c r="MS269" s="58"/>
      <c r="MT269" s="58"/>
      <c r="MU269" s="58"/>
      <c r="MV269" s="58"/>
      <c r="MW269" s="58"/>
      <c r="MX269" s="58"/>
      <c r="MY269" s="58"/>
      <c r="MZ269" s="58"/>
      <c r="NA269" s="58"/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10">
        <f>SUM(MC225, -MC227)</f>
        <v>0.1002</v>
      </c>
      <c r="MD270" s="110">
        <f>SUM(MD225, -MD227)</f>
        <v>0.11920000000000001</v>
      </c>
      <c r="ME270" s="112">
        <f>SUM(ME224, -ME226)</f>
        <v>0.1089</v>
      </c>
      <c r="MF270" s="201">
        <f>SUM(MF222, -MF224)</f>
        <v>0.10139999999999999</v>
      </c>
      <c r="MG270" s="6">
        <f>SUM(MG255, -MG261)</f>
        <v>0</v>
      </c>
      <c r="MH270" s="6">
        <f>SUM(MH256, -MH262)</f>
        <v>0</v>
      </c>
      <c r="MI270" s="6">
        <f>SUM(MI256, -MI262)</f>
        <v>0</v>
      </c>
      <c r="MJ270" s="6">
        <f>SUM(MJ255, -MJ261)</f>
        <v>0</v>
      </c>
      <c r="MK270" s="6">
        <f>SUM(MK256, -MK262)</f>
        <v>0</v>
      </c>
      <c r="MM270" s="6">
        <f>SUM(MM256, -MM262)</f>
        <v>0</v>
      </c>
      <c r="MN270" s="6">
        <f>SUM(MN255, -MN261)</f>
        <v>0</v>
      </c>
      <c r="MO270" s="6">
        <f>SUM(MO256, -MO262)</f>
        <v>0</v>
      </c>
      <c r="MP270" s="6">
        <f>SUM(MP256, -MP262)</f>
        <v>0</v>
      </c>
      <c r="MQ270" s="6">
        <f>SUM(MQ255, -MQ261)</f>
        <v>0</v>
      </c>
      <c r="MR270" s="6">
        <f>SUM(MR256, -MR262)</f>
        <v>0</v>
      </c>
      <c r="MS270" s="6">
        <f>SUM(MS256, -MS262)</f>
        <v>0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15" t="s">
        <v>45</v>
      </c>
      <c r="MD271" s="115" t="s">
        <v>45</v>
      </c>
      <c r="ME271" s="115" t="s">
        <v>45</v>
      </c>
      <c r="MF271" s="108" t="s">
        <v>39</v>
      </c>
      <c r="MG271" s="58"/>
      <c r="MH271" s="58"/>
      <c r="MI271" s="58"/>
      <c r="MJ271" s="58"/>
      <c r="MK271" s="58"/>
      <c r="MM271" s="58"/>
      <c r="MN271" s="58"/>
      <c r="MO271" s="58"/>
      <c r="MP271" s="58"/>
      <c r="MQ271" s="58"/>
      <c r="MR271" s="58"/>
      <c r="MS271" s="58"/>
      <c r="MT271" s="58"/>
      <c r="MU271" s="58"/>
      <c r="MV271" s="58"/>
      <c r="MW271" s="58"/>
      <c r="MX271" s="58"/>
      <c r="MY271" s="58"/>
      <c r="MZ271" s="58"/>
      <c r="NA271" s="58"/>
      <c r="NB271" s="58"/>
      <c r="NC271" s="58"/>
      <c r="ND271" s="58"/>
      <c r="NE271" s="58"/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201">
        <f>SUM(MC222, -MC224)</f>
        <v>9.9499999999999977E-2</v>
      </c>
      <c r="MD272" s="201">
        <f>SUM(MD222, -MD224)</f>
        <v>0.10769999999999999</v>
      </c>
      <c r="ME272" s="201">
        <f>SUM(ME222, -ME224)</f>
        <v>0.107</v>
      </c>
      <c r="MF272" s="110">
        <f>SUM(MF221, -MF223)</f>
        <v>9.7500000000000003E-2</v>
      </c>
      <c r="MG272" s="6">
        <f>SUM(MG261, -MG268)</f>
        <v>0</v>
      </c>
      <c r="MH272" s="6">
        <f>SUM(MH261, -MH268)</f>
        <v>0</v>
      </c>
      <c r="MI272" s="6">
        <f>SUM(MI261, -MI268)</f>
        <v>0</v>
      </c>
      <c r="MJ272" s="6">
        <f>SUM(MJ261, -MJ268)</f>
        <v>0</v>
      </c>
      <c r="MK272" s="6">
        <f>SUM(MK261, -MK268)</f>
        <v>0</v>
      </c>
      <c r="MM272" s="6">
        <f t="shared" ref="MM272:OX272" si="646">SUM(MM261, -MM268)</f>
        <v>0</v>
      </c>
      <c r="MN272" s="6">
        <f t="shared" si="646"/>
        <v>0</v>
      </c>
      <c r="MO272" s="6">
        <f t="shared" si="646"/>
        <v>0</v>
      </c>
      <c r="MP272" s="6">
        <f t="shared" si="646"/>
        <v>0</v>
      </c>
      <c r="MQ272" s="6">
        <f t="shared" si="646"/>
        <v>0</v>
      </c>
      <c r="MR272" s="6">
        <f t="shared" si="646"/>
        <v>0</v>
      </c>
      <c r="MS272" s="6">
        <f t="shared" si="646"/>
        <v>0</v>
      </c>
      <c r="MT272" s="6">
        <f t="shared" si="646"/>
        <v>0</v>
      </c>
      <c r="MU272" s="6">
        <f t="shared" si="646"/>
        <v>0</v>
      </c>
      <c r="MV272" s="6">
        <f t="shared" si="646"/>
        <v>0</v>
      </c>
      <c r="MW272" s="6">
        <f t="shared" si="646"/>
        <v>0</v>
      </c>
      <c r="MX272" s="6">
        <f t="shared" si="646"/>
        <v>0</v>
      </c>
      <c r="MY272" s="6">
        <f t="shared" si="646"/>
        <v>0</v>
      </c>
      <c r="MZ272" s="6">
        <f t="shared" si="646"/>
        <v>0</v>
      </c>
      <c r="NA272" s="6">
        <f t="shared" si="646"/>
        <v>0</v>
      </c>
      <c r="NB272" s="6">
        <f t="shared" si="646"/>
        <v>0</v>
      </c>
      <c r="NC272" s="6">
        <f t="shared" si="646"/>
        <v>0</v>
      </c>
      <c r="ND272" s="6">
        <f t="shared" si="646"/>
        <v>0</v>
      </c>
      <c r="NE272" s="6">
        <f t="shared" si="646"/>
        <v>0</v>
      </c>
      <c r="NF272" s="6">
        <f t="shared" si="646"/>
        <v>0</v>
      </c>
      <c r="NG272" s="6">
        <f t="shared" si="646"/>
        <v>0</v>
      </c>
      <c r="NH272" s="6">
        <f t="shared" si="646"/>
        <v>0</v>
      </c>
      <c r="NI272" s="6">
        <f t="shared" si="646"/>
        <v>0</v>
      </c>
      <c r="NJ272" s="6">
        <f t="shared" si="646"/>
        <v>0</v>
      </c>
      <c r="NK272" s="6">
        <f t="shared" si="646"/>
        <v>0</v>
      </c>
      <c r="NL272" s="6">
        <f t="shared" si="646"/>
        <v>0</v>
      </c>
      <c r="NM272" s="6">
        <f t="shared" si="646"/>
        <v>0</v>
      </c>
      <c r="NN272" s="6">
        <f t="shared" si="646"/>
        <v>0</v>
      </c>
      <c r="NO272" s="6">
        <f t="shared" si="646"/>
        <v>0</v>
      </c>
      <c r="NP272" s="6">
        <f t="shared" si="646"/>
        <v>0</v>
      </c>
      <c r="NQ272" s="6">
        <f t="shared" si="646"/>
        <v>0</v>
      </c>
      <c r="NR272" s="6">
        <f t="shared" si="646"/>
        <v>0</v>
      </c>
      <c r="NS272" s="6">
        <f t="shared" si="646"/>
        <v>0</v>
      </c>
      <c r="NT272" s="6">
        <f t="shared" si="646"/>
        <v>0</v>
      </c>
      <c r="NU272" s="6">
        <f t="shared" si="646"/>
        <v>0</v>
      </c>
      <c r="NV272" s="6">
        <f t="shared" si="646"/>
        <v>0</v>
      </c>
      <c r="NW272" s="6">
        <f t="shared" si="646"/>
        <v>0</v>
      </c>
      <c r="NX272" s="6">
        <f t="shared" si="646"/>
        <v>0</v>
      </c>
      <c r="NY272" s="6">
        <f t="shared" si="646"/>
        <v>0</v>
      </c>
      <c r="NZ272" s="6">
        <f t="shared" si="646"/>
        <v>0</v>
      </c>
      <c r="OA272" s="6">
        <f t="shared" si="646"/>
        <v>0</v>
      </c>
      <c r="OB272" s="6">
        <f t="shared" si="646"/>
        <v>0</v>
      </c>
      <c r="OC272" s="6">
        <f t="shared" si="646"/>
        <v>0</v>
      </c>
      <c r="OD272" s="6">
        <f t="shared" si="646"/>
        <v>0</v>
      </c>
      <c r="OE272" s="6">
        <f t="shared" si="646"/>
        <v>0</v>
      </c>
      <c r="OF272" s="6">
        <f t="shared" si="646"/>
        <v>0</v>
      </c>
      <c r="OG272" s="6">
        <f t="shared" si="646"/>
        <v>0</v>
      </c>
      <c r="OH272" s="6">
        <f t="shared" si="646"/>
        <v>0</v>
      </c>
      <c r="OI272" s="6">
        <f t="shared" si="646"/>
        <v>0</v>
      </c>
      <c r="OJ272" s="6">
        <f t="shared" si="646"/>
        <v>0</v>
      </c>
      <c r="OK272" s="6">
        <f t="shared" si="646"/>
        <v>0</v>
      </c>
      <c r="OL272" s="6">
        <f t="shared" si="646"/>
        <v>0</v>
      </c>
      <c r="OM272" s="6">
        <f t="shared" si="646"/>
        <v>0</v>
      </c>
      <c r="ON272" s="6">
        <f t="shared" si="646"/>
        <v>0</v>
      </c>
      <c r="OO272" s="6">
        <f t="shared" si="646"/>
        <v>0</v>
      </c>
      <c r="OP272" s="6">
        <f t="shared" si="646"/>
        <v>0</v>
      </c>
      <c r="OQ272" s="6">
        <f t="shared" si="646"/>
        <v>0</v>
      </c>
      <c r="OR272" s="6">
        <f t="shared" si="646"/>
        <v>0</v>
      </c>
      <c r="OS272" s="6">
        <f t="shared" si="646"/>
        <v>0</v>
      </c>
      <c r="OT272" s="6">
        <f t="shared" si="646"/>
        <v>0</v>
      </c>
      <c r="OU272" s="6">
        <f t="shared" si="646"/>
        <v>0</v>
      </c>
      <c r="OV272" s="6">
        <f t="shared" si="646"/>
        <v>0</v>
      </c>
      <c r="OW272" s="6">
        <f t="shared" si="646"/>
        <v>0</v>
      </c>
      <c r="OX272" s="6">
        <f t="shared" si="646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15" t="s">
        <v>38</v>
      </c>
      <c r="MD273" s="115" t="s">
        <v>38</v>
      </c>
      <c r="ME273" s="117" t="s">
        <v>53</v>
      </c>
      <c r="MF273" s="116" t="s">
        <v>47</v>
      </c>
      <c r="MG273" s="58"/>
      <c r="MH273" s="58"/>
      <c r="MI273" s="58"/>
      <c r="MJ273" s="58"/>
      <c r="MK273" s="58"/>
      <c r="MM273" s="58"/>
      <c r="MN273" s="58"/>
      <c r="MO273" s="58"/>
      <c r="MP273" s="58"/>
      <c r="MQ273" s="58"/>
      <c r="MR273" s="58"/>
      <c r="MS273" s="58"/>
      <c r="MT273" s="58"/>
      <c r="MU273" s="58"/>
      <c r="MV273" s="58"/>
      <c r="MW273" s="58"/>
      <c r="MX273" s="58"/>
      <c r="MY273" s="58"/>
      <c r="MZ273" s="58"/>
      <c r="NA273" s="58"/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647">SUM(LU222, -LU223)</f>
        <v>0.105</v>
      </c>
      <c r="LV274" s="181">
        <f t="shared" si="647"/>
        <v>0.1111</v>
      </c>
      <c r="LW274" s="160">
        <f t="shared" si="647"/>
        <v>9.6600000000000005E-2</v>
      </c>
      <c r="LX274" s="201">
        <f t="shared" si="647"/>
        <v>0.09</v>
      </c>
      <c r="LY274" s="181">
        <f t="shared" si="647"/>
        <v>0.10250000000000001</v>
      </c>
      <c r="LZ274" s="160">
        <f t="shared" si="647"/>
        <v>0.10139999999999999</v>
      </c>
      <c r="MA274" s="201">
        <f t="shared" si="647"/>
        <v>0.09</v>
      </c>
      <c r="MB274" s="181">
        <f>SUM(MB226, -MB228)</f>
        <v>8.5799999999999987E-2</v>
      </c>
      <c r="MC274" s="112">
        <f>SUM(MC222, -MC223)</f>
        <v>9.7699999999999981E-2</v>
      </c>
      <c r="MD274" s="112">
        <f>SUM(MD222, -MD223)</f>
        <v>0.10009999999999999</v>
      </c>
      <c r="ME274" s="201">
        <f>SUM(ME226, -ME228)</f>
        <v>9.4899999999999998E-2</v>
      </c>
      <c r="MF274" s="112">
        <f>SUM(MF224, -MF226)</f>
        <v>9.3100000000000002E-2</v>
      </c>
      <c r="MG274" s="6">
        <f>SUM(MG262, -MG268)</f>
        <v>0</v>
      </c>
      <c r="MH274" s="6">
        <f>SUM(MH261, -MH267)</f>
        <v>0</v>
      </c>
      <c r="MI274" s="6">
        <f>SUM(MI261, -MI267,)</f>
        <v>0</v>
      </c>
      <c r="MJ274" s="6">
        <f>SUM(MJ262, -MJ268)</f>
        <v>0</v>
      </c>
      <c r="MK274" s="6">
        <f>SUM(MK261, -MK267)</f>
        <v>0</v>
      </c>
      <c r="MM274" s="6">
        <f>SUM(MM261, -MM267,)</f>
        <v>0</v>
      </c>
      <c r="MN274" s="6">
        <f>SUM(MN262, -MN268)</f>
        <v>0</v>
      </c>
      <c r="MO274" s="6">
        <f>SUM(MO261, -MO267)</f>
        <v>0</v>
      </c>
      <c r="MP274" s="6">
        <f>SUM(MP261, -MP267,)</f>
        <v>0</v>
      </c>
      <c r="MQ274" s="6">
        <f>SUM(MQ262, -MQ268)</f>
        <v>0</v>
      </c>
      <c r="MR274" s="6">
        <f>SUM(MR261, -MR267)</f>
        <v>0</v>
      </c>
      <c r="MS274" s="6">
        <f>SUM(MS261, -MS267,)</f>
        <v>0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17" t="s">
        <v>53</v>
      </c>
      <c r="MD275" s="117" t="s">
        <v>53</v>
      </c>
      <c r="ME275" s="113" t="s">
        <v>42</v>
      </c>
      <c r="MF275" s="115" t="s">
        <v>38</v>
      </c>
      <c r="MG275" s="58"/>
      <c r="MH275" s="58"/>
      <c r="MI275" s="58"/>
      <c r="MJ275" s="58"/>
      <c r="MK275" s="58"/>
      <c r="MM275" s="58"/>
      <c r="MN275" s="58"/>
      <c r="MO275" s="58"/>
      <c r="MP275" s="58"/>
      <c r="MQ275" s="58"/>
      <c r="MR275" s="58"/>
      <c r="MS275" s="58"/>
      <c r="MT275" s="58"/>
      <c r="MU275" s="58"/>
      <c r="MV275" s="58"/>
      <c r="MW275" s="58"/>
      <c r="MX275" s="58"/>
      <c r="MY275" s="58"/>
      <c r="MZ275" s="58"/>
      <c r="NA275" s="58"/>
      <c r="NB275" s="58"/>
      <c r="NC275" s="58"/>
      <c r="ND275" s="58"/>
      <c r="NE275" s="58"/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648">SUM(LG222, -LG223)</f>
        <v>6.1899999999999997E-2</v>
      </c>
      <c r="LH276" s="142">
        <f t="shared" si="648"/>
        <v>5.3800000000000001E-2</v>
      </c>
      <c r="LI276" s="112">
        <f t="shared" si="648"/>
        <v>7.3700000000000002E-2</v>
      </c>
      <c r="LJ276" s="172">
        <f t="shared" si="648"/>
        <v>7.909999999999999E-2</v>
      </c>
      <c r="LK276" s="142">
        <f t="shared" si="648"/>
        <v>5.4000000000000006E-2</v>
      </c>
      <c r="LL276" s="110">
        <f t="shared" si="648"/>
        <v>6.0700000000000004E-2</v>
      </c>
      <c r="LM276" s="170">
        <f t="shared" si="648"/>
        <v>5.1900000000000002E-2</v>
      </c>
      <c r="LN276" s="138">
        <f t="shared" si="648"/>
        <v>5.3800000000000001E-2</v>
      </c>
      <c r="LO276" s="110">
        <f t="shared" si="648"/>
        <v>5.8499999999999996E-2</v>
      </c>
      <c r="LP276" s="170">
        <f t="shared" si="648"/>
        <v>6.2299999999999994E-2</v>
      </c>
      <c r="LQ276" s="138">
        <f t="shared" si="648"/>
        <v>6.7399999999999988E-2</v>
      </c>
      <c r="LR276" s="110">
        <f t="shared" si="648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649">SUM(LU225, -LU226)</f>
        <v>0.1011</v>
      </c>
      <c r="LV276" s="173">
        <f t="shared" si="649"/>
        <v>8.4000000000000005E-2</v>
      </c>
      <c r="LW276" s="140">
        <f t="shared" si="649"/>
        <v>8.199999999999999E-2</v>
      </c>
      <c r="LX276" s="114">
        <f t="shared" si="649"/>
        <v>7.9899999999999999E-2</v>
      </c>
      <c r="LY276" s="173">
        <f t="shared" si="649"/>
        <v>9.3600000000000003E-2</v>
      </c>
      <c r="LZ276" s="140">
        <f t="shared" si="649"/>
        <v>8.6199999999999999E-2</v>
      </c>
      <c r="MA276" s="201">
        <f>SUM(MA226, -MA228)</f>
        <v>7.46E-2</v>
      </c>
      <c r="MB276" s="172">
        <f>SUM(MB222, -MB223)</f>
        <v>8.539999999999999E-2</v>
      </c>
      <c r="MC276" s="201">
        <f>SUM(MC226, -MC228)</f>
        <v>7.909999999999999E-2</v>
      </c>
      <c r="MD276" s="201">
        <f>SUM(MD226, -MD228)</f>
        <v>9.2399999999999982E-2</v>
      </c>
      <c r="ME276" s="114">
        <f>SUM(ME223, -ME225)</f>
        <v>8.3900000000000002E-2</v>
      </c>
      <c r="MF276" s="112">
        <f>SUM(MF222, -MF223)</f>
        <v>8.0600000000000005E-2</v>
      </c>
      <c r="MG276" s="6">
        <f>SUM(MG261, -MG267)</f>
        <v>0</v>
      </c>
      <c r="MH276" s="6">
        <f>SUM(MH262, -MH268)</f>
        <v>0</v>
      </c>
      <c r="MI276" s="6">
        <f>SUM(MI262, -MI268)</f>
        <v>0</v>
      </c>
      <c r="MJ276" s="6">
        <f>SUM(MJ261, -MJ267)</f>
        <v>0</v>
      </c>
      <c r="MK276" s="6">
        <f>SUM(MK262, -MK268)</f>
        <v>0</v>
      </c>
      <c r="MM276" s="6">
        <f>SUM(MM262, -MM268)</f>
        <v>0</v>
      </c>
      <c r="MN276" s="6">
        <f>SUM(MN261, -MN267)</f>
        <v>0</v>
      </c>
      <c r="MO276" s="6">
        <f>SUM(MO262, -MO268)</f>
        <v>0</v>
      </c>
      <c r="MP276" s="6">
        <f>SUM(MP262, -MP268)</f>
        <v>0</v>
      </c>
      <c r="MQ276" s="6">
        <f>SUM(MQ261, -MQ267)</f>
        <v>0</v>
      </c>
      <c r="MR276" s="6">
        <f>SUM(MR262, -MR268)</f>
        <v>0</v>
      </c>
      <c r="MS276" s="6">
        <f>SUM(MS262, -MS268)</f>
        <v>0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13" t="s">
        <v>42</v>
      </c>
      <c r="MD277" s="113" t="s">
        <v>42</v>
      </c>
      <c r="ME277" s="115" t="s">
        <v>38</v>
      </c>
      <c r="MF277" s="117" t="s">
        <v>64</v>
      </c>
      <c r="MG277" s="58"/>
      <c r="MH277" s="58"/>
      <c r="MI277" s="58"/>
      <c r="MJ277" s="58"/>
      <c r="MK277" s="58"/>
      <c r="MM277" s="58"/>
      <c r="MN277" s="58"/>
      <c r="MO277" s="58"/>
      <c r="MP277" s="58"/>
      <c r="MQ277" s="58"/>
      <c r="MR277" s="58"/>
      <c r="MS277" s="58"/>
      <c r="MT277" s="58"/>
      <c r="MU277" s="58"/>
      <c r="MV277" s="58"/>
      <c r="MW277" s="58"/>
      <c r="MX277" s="58"/>
      <c r="MY277" s="58"/>
      <c r="MZ277" s="58"/>
      <c r="NA277" s="58"/>
      <c r="NB277" s="58"/>
      <c r="NC277" s="58"/>
      <c r="ND277" s="58"/>
      <c r="NE277" s="58"/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650">SUM(LL226, -LL228)</f>
        <v>3.1799999999999995E-2</v>
      </c>
      <c r="LM278" s="173">
        <f t="shared" si="650"/>
        <v>4.0899999999999992E-2</v>
      </c>
      <c r="LN278" s="140">
        <f t="shared" si="650"/>
        <v>4.5699999999999991E-2</v>
      </c>
      <c r="LO278" s="201">
        <f t="shared" si="650"/>
        <v>5.0900000000000015E-2</v>
      </c>
      <c r="LP278" s="173">
        <f t="shared" si="650"/>
        <v>5.2799999999999986E-2</v>
      </c>
      <c r="LQ278" s="160">
        <f t="shared" si="650"/>
        <v>5.5199999999999985E-2</v>
      </c>
      <c r="LR278" s="114">
        <f t="shared" ref="LR278:LW278" si="651">SUM(LR223, -LR225)</f>
        <v>5.5899999999999991E-2</v>
      </c>
      <c r="LS278" s="173">
        <f t="shared" si="651"/>
        <v>6.1100000000000002E-2</v>
      </c>
      <c r="LT278" s="140">
        <f t="shared" si="651"/>
        <v>6.4200000000000007E-2</v>
      </c>
      <c r="LU278" s="114">
        <f t="shared" si="651"/>
        <v>5.7700000000000001E-2</v>
      </c>
      <c r="LV278" s="173">
        <f t="shared" si="651"/>
        <v>5.9200000000000003E-2</v>
      </c>
      <c r="LW278" s="140">
        <f t="shared" si="651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14">
        <f>SUM(MC223, -MC225)</f>
        <v>7.3899999999999993E-2</v>
      </c>
      <c r="MD278" s="114">
        <f>SUM(MD223, -MD225)</f>
        <v>7.669999999999999E-2</v>
      </c>
      <c r="ME278" s="112">
        <f>SUM(ME222, -ME223)</f>
        <v>8.1699999999999995E-2</v>
      </c>
      <c r="MF278" s="114">
        <f>SUM(MF226, -MF227)</f>
        <v>7.6299999999999979E-2</v>
      </c>
      <c r="MG278" s="6">
        <f>SUM(MG267, -MG274)</f>
        <v>0</v>
      </c>
      <c r="MH278" s="6">
        <f>SUM(MH267, -MH274)</f>
        <v>0</v>
      </c>
      <c r="MI278" s="6">
        <f>SUM(MI267, -MI274)</f>
        <v>0</v>
      </c>
      <c r="MJ278" s="6">
        <f>SUM(MJ267, -MJ274)</f>
        <v>0</v>
      </c>
      <c r="MK278" s="6">
        <f>SUM(MK267, -MK274)</f>
        <v>0</v>
      </c>
      <c r="MM278" s="6">
        <f t="shared" ref="MM278:OX278" si="652">SUM(MM267, -MM274)</f>
        <v>0</v>
      </c>
      <c r="MN278" s="6">
        <f t="shared" si="652"/>
        <v>0</v>
      </c>
      <c r="MO278" s="6">
        <f t="shared" si="652"/>
        <v>0</v>
      </c>
      <c r="MP278" s="6">
        <f t="shared" si="652"/>
        <v>0</v>
      </c>
      <c r="MQ278" s="6">
        <f t="shared" si="652"/>
        <v>0</v>
      </c>
      <c r="MR278" s="6">
        <f t="shared" si="652"/>
        <v>0</v>
      </c>
      <c r="MS278" s="6">
        <f t="shared" si="652"/>
        <v>0</v>
      </c>
      <c r="MT278" s="6">
        <f t="shared" si="652"/>
        <v>0</v>
      </c>
      <c r="MU278" s="6">
        <f t="shared" si="652"/>
        <v>0</v>
      </c>
      <c r="MV278" s="6">
        <f t="shared" si="652"/>
        <v>0</v>
      </c>
      <c r="MW278" s="6">
        <f t="shared" si="652"/>
        <v>0</v>
      </c>
      <c r="MX278" s="6">
        <f t="shared" si="652"/>
        <v>0</v>
      </c>
      <c r="MY278" s="6">
        <f t="shared" si="652"/>
        <v>0</v>
      </c>
      <c r="MZ278" s="6">
        <f t="shared" si="652"/>
        <v>0</v>
      </c>
      <c r="NA278" s="6">
        <f t="shared" si="652"/>
        <v>0</v>
      </c>
      <c r="NB278" s="6">
        <f t="shared" si="652"/>
        <v>0</v>
      </c>
      <c r="NC278" s="6">
        <f t="shared" si="652"/>
        <v>0</v>
      </c>
      <c r="ND278" s="6">
        <f t="shared" si="652"/>
        <v>0</v>
      </c>
      <c r="NE278" s="6">
        <f t="shared" si="652"/>
        <v>0</v>
      </c>
      <c r="NF278" s="6">
        <f t="shared" si="652"/>
        <v>0</v>
      </c>
      <c r="NG278" s="6">
        <f t="shared" si="652"/>
        <v>0</v>
      </c>
      <c r="NH278" s="6">
        <f t="shared" si="652"/>
        <v>0</v>
      </c>
      <c r="NI278" s="6">
        <f t="shared" si="652"/>
        <v>0</v>
      </c>
      <c r="NJ278" s="6">
        <f t="shared" si="652"/>
        <v>0</v>
      </c>
      <c r="NK278" s="6">
        <f t="shared" si="652"/>
        <v>0</v>
      </c>
      <c r="NL278" s="6">
        <f t="shared" si="652"/>
        <v>0</v>
      </c>
      <c r="NM278" s="6">
        <f t="shared" si="652"/>
        <v>0</v>
      </c>
      <c r="NN278" s="6">
        <f t="shared" si="652"/>
        <v>0</v>
      </c>
      <c r="NO278" s="6">
        <f t="shared" si="652"/>
        <v>0</v>
      </c>
      <c r="NP278" s="6">
        <f t="shared" si="652"/>
        <v>0</v>
      </c>
      <c r="NQ278" s="6">
        <f t="shared" si="652"/>
        <v>0</v>
      </c>
      <c r="NR278" s="6">
        <f t="shared" si="652"/>
        <v>0</v>
      </c>
      <c r="NS278" s="6">
        <f t="shared" si="652"/>
        <v>0</v>
      </c>
      <c r="NT278" s="6">
        <f t="shared" si="652"/>
        <v>0</v>
      </c>
      <c r="NU278" s="6">
        <f t="shared" si="652"/>
        <v>0</v>
      </c>
      <c r="NV278" s="6">
        <f t="shared" si="652"/>
        <v>0</v>
      </c>
      <c r="NW278" s="6">
        <f t="shared" si="652"/>
        <v>0</v>
      </c>
      <c r="NX278" s="6">
        <f t="shared" si="652"/>
        <v>0</v>
      </c>
      <c r="NY278" s="6">
        <f t="shared" si="652"/>
        <v>0</v>
      </c>
      <c r="NZ278" s="6">
        <f t="shared" si="652"/>
        <v>0</v>
      </c>
      <c r="OA278" s="6">
        <f t="shared" si="652"/>
        <v>0</v>
      </c>
      <c r="OB278" s="6">
        <f t="shared" si="652"/>
        <v>0</v>
      </c>
      <c r="OC278" s="6">
        <f t="shared" si="652"/>
        <v>0</v>
      </c>
      <c r="OD278" s="6">
        <f t="shared" si="652"/>
        <v>0</v>
      </c>
      <c r="OE278" s="6">
        <f t="shared" si="652"/>
        <v>0</v>
      </c>
      <c r="OF278" s="6">
        <f t="shared" si="652"/>
        <v>0</v>
      </c>
      <c r="OG278" s="6">
        <f t="shared" si="652"/>
        <v>0</v>
      </c>
      <c r="OH278" s="6">
        <f t="shared" si="652"/>
        <v>0</v>
      </c>
      <c r="OI278" s="6">
        <f t="shared" si="652"/>
        <v>0</v>
      </c>
      <c r="OJ278" s="6">
        <f t="shared" si="652"/>
        <v>0</v>
      </c>
      <c r="OK278" s="6">
        <f t="shared" si="652"/>
        <v>0</v>
      </c>
      <c r="OL278" s="6">
        <f t="shared" si="652"/>
        <v>0</v>
      </c>
      <c r="OM278" s="6">
        <f t="shared" si="652"/>
        <v>0</v>
      </c>
      <c r="ON278" s="6">
        <f t="shared" si="652"/>
        <v>0</v>
      </c>
      <c r="OO278" s="6">
        <f t="shared" si="652"/>
        <v>0</v>
      </c>
      <c r="OP278" s="6">
        <f t="shared" si="652"/>
        <v>0</v>
      </c>
      <c r="OQ278" s="6">
        <f t="shared" si="652"/>
        <v>0</v>
      </c>
      <c r="OR278" s="6">
        <f t="shared" si="652"/>
        <v>0</v>
      </c>
      <c r="OS278" s="6">
        <f t="shared" si="652"/>
        <v>0</v>
      </c>
      <c r="OT278" s="6">
        <f t="shared" si="652"/>
        <v>0</v>
      </c>
      <c r="OU278" s="6">
        <f t="shared" si="652"/>
        <v>0</v>
      </c>
      <c r="OV278" s="6">
        <f t="shared" si="652"/>
        <v>0</v>
      </c>
      <c r="OW278" s="6">
        <f t="shared" si="652"/>
        <v>0</v>
      </c>
      <c r="OX278" s="6">
        <f t="shared" si="652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16" t="s">
        <v>49</v>
      </c>
      <c r="MD279" s="116" t="s">
        <v>49</v>
      </c>
      <c r="ME279" s="117" t="s">
        <v>64</v>
      </c>
      <c r="MF279" s="113" t="s">
        <v>42</v>
      </c>
      <c r="MG279" s="58"/>
      <c r="MH279" s="58"/>
      <c r="MI279" s="58"/>
      <c r="MJ279" s="58"/>
      <c r="MK279" s="58"/>
      <c r="MM279" s="58"/>
      <c r="MN279" s="58"/>
      <c r="MO279" s="58"/>
      <c r="MP279" s="58"/>
      <c r="MQ279" s="58"/>
      <c r="MR279" s="58"/>
      <c r="MS279" s="58"/>
      <c r="MT279" s="58"/>
      <c r="MU279" s="58"/>
      <c r="MV279" s="58"/>
      <c r="MW279" s="58"/>
      <c r="MX279" s="58"/>
      <c r="MY279" s="58"/>
      <c r="MZ279" s="58"/>
      <c r="NA279" s="58"/>
      <c r="NB279" s="58"/>
      <c r="NC279" s="58"/>
      <c r="ND279" s="58"/>
      <c r="NE279" s="58"/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14">
        <f>SUM(MC224, -MC225)</f>
        <v>7.2099999999999997E-2</v>
      </c>
      <c r="MD280" s="114">
        <f>SUM(MD224, -MD225)</f>
        <v>6.9099999999999995E-2</v>
      </c>
      <c r="ME280" s="114">
        <f>SUM(ME226, -ME227)</f>
        <v>7.22E-2</v>
      </c>
      <c r="MF280" s="114">
        <f>SUM(MF223, -MF225)</f>
        <v>7.51E-2</v>
      </c>
      <c r="MG280" s="6">
        <f>SUM(MG268, -MG274)</f>
        <v>0</v>
      </c>
      <c r="MH280" s="6">
        <f>SUM(MH267, -MH273)</f>
        <v>0</v>
      </c>
      <c r="MI280" s="6">
        <f>SUM(MI267, -MI273,)</f>
        <v>0</v>
      </c>
      <c r="MJ280" s="6">
        <f>SUM(MJ268, -MJ274)</f>
        <v>0</v>
      </c>
      <c r="MK280" s="6">
        <f>SUM(MK267, -MK273)</f>
        <v>0</v>
      </c>
      <c r="MM280" s="6">
        <f>SUM(MM267, -MM273,)</f>
        <v>0</v>
      </c>
      <c r="MN280" s="6">
        <f>SUM(MN268, -MN274)</f>
        <v>0</v>
      </c>
      <c r="MO280" s="6">
        <f>SUM(MO267, -MO273)</f>
        <v>0</v>
      </c>
      <c r="MP280" s="6">
        <f>SUM(MP267, -MP273,)</f>
        <v>0</v>
      </c>
      <c r="MQ280" s="6">
        <f>SUM(MQ268, -MQ274)</f>
        <v>0</v>
      </c>
      <c r="MR280" s="6">
        <f>SUM(MR267, -MR273)</f>
        <v>0</v>
      </c>
      <c r="MS280" s="6">
        <f>SUM(MS267, -MS273,)</f>
        <v>0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11" t="s">
        <v>65</v>
      </c>
      <c r="MD281" s="117" t="s">
        <v>64</v>
      </c>
      <c r="ME281" s="116" t="s">
        <v>49</v>
      </c>
      <c r="MF281" s="116" t="s">
        <v>49</v>
      </c>
      <c r="MG281" s="58"/>
      <c r="MH281" s="58"/>
      <c r="MI281" s="58"/>
      <c r="MJ281" s="58"/>
      <c r="MK281" s="58"/>
      <c r="MM281" s="58"/>
      <c r="MN281" s="58"/>
      <c r="MO281" s="58"/>
      <c r="MP281" s="58"/>
      <c r="MQ281" s="58"/>
      <c r="MR281" s="58"/>
      <c r="MS281" s="58"/>
      <c r="MT281" s="58"/>
      <c r="MU281" s="58"/>
      <c r="MV281" s="58"/>
      <c r="MW281" s="58"/>
      <c r="MX281" s="58"/>
      <c r="MY281" s="58"/>
      <c r="MZ281" s="58"/>
      <c r="NA281" s="58"/>
      <c r="NB281" s="58"/>
      <c r="NC281" s="58"/>
      <c r="ND281" s="58"/>
      <c r="NE281" s="58"/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14">
        <f>SUM(MC225, -MC226)</f>
        <v>5.5199999999999999E-2</v>
      </c>
      <c r="MD282" s="114">
        <f>SUM(MD226, -MD227)</f>
        <v>6.6200000000000009E-2</v>
      </c>
      <c r="ME282" s="114">
        <f>SUM(ME224, -ME225)</f>
        <v>5.8599999999999999E-2</v>
      </c>
      <c r="MF282" s="114">
        <f>SUM(MF224, -MF225)</f>
        <v>5.4300000000000001E-2</v>
      </c>
      <c r="MG282" s="6">
        <f>SUM(MG267, -MG273)</f>
        <v>0</v>
      </c>
      <c r="MH282" s="6">
        <f>SUM(MH268, -MH274)</f>
        <v>0</v>
      </c>
      <c r="MI282" s="6">
        <f>SUM(MI268, -MI274)</f>
        <v>0</v>
      </c>
      <c r="MJ282" s="6">
        <f>SUM(MJ267, -MJ273)</f>
        <v>0</v>
      </c>
      <c r="MK282" s="6">
        <f>SUM(MK268, -MK274)</f>
        <v>0</v>
      </c>
      <c r="MM282" s="6">
        <f>SUM(MM268, -MM274)</f>
        <v>0</v>
      </c>
      <c r="MN282" s="6">
        <f>SUM(MN267, -MN273)</f>
        <v>0</v>
      </c>
      <c r="MO282" s="6">
        <f>SUM(MO268, -MO274)</f>
        <v>0</v>
      </c>
      <c r="MP282" s="6">
        <f>SUM(MP268, -MP274)</f>
        <v>0</v>
      </c>
      <c r="MQ282" s="6">
        <f>SUM(MQ267, -MQ273)</f>
        <v>0</v>
      </c>
      <c r="MR282" s="6">
        <f>SUM(MR268, -MR274)</f>
        <v>0</v>
      </c>
      <c r="MS282" s="6">
        <f>SUM(MS268, -MS274)</f>
        <v>0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17" t="s">
        <v>64</v>
      </c>
      <c r="MD283" s="111" t="s">
        <v>65</v>
      </c>
      <c r="ME283" s="111" t="s">
        <v>65</v>
      </c>
      <c r="MF283" s="111" t="s">
        <v>65</v>
      </c>
      <c r="MG283" s="58"/>
      <c r="MH283" s="58"/>
      <c r="MI283" s="58"/>
      <c r="MJ283" s="58"/>
      <c r="MK283" s="58"/>
      <c r="MM283" s="58"/>
      <c r="MN283" s="58"/>
      <c r="MO283" s="58"/>
      <c r="MP283" s="58"/>
      <c r="MQ283" s="58"/>
      <c r="MR283" s="58"/>
      <c r="MS283" s="58"/>
      <c r="MT283" s="58"/>
      <c r="MU283" s="58"/>
      <c r="MV283" s="58"/>
      <c r="MW283" s="58"/>
      <c r="MX283" s="58"/>
      <c r="MY283" s="58"/>
      <c r="MZ283" s="58"/>
      <c r="NA283" s="58"/>
      <c r="NB283" s="58"/>
      <c r="NC283" s="58"/>
      <c r="ND283" s="58"/>
      <c r="NE283" s="58"/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14">
        <f>SUM(MC226, -MC227)</f>
        <v>4.4999999999999998E-2</v>
      </c>
      <c r="MD284" s="114">
        <f>SUM(MD225, -MD226)</f>
        <v>5.3000000000000005E-2</v>
      </c>
      <c r="ME284" s="114">
        <f>SUM(ME225, -ME226)</f>
        <v>5.0299999999999997E-2</v>
      </c>
      <c r="MF284" s="114">
        <f>SUM(MF225, -MF226)</f>
        <v>3.8800000000000001E-2</v>
      </c>
      <c r="MG284" s="6">
        <f>SUM(MG269, -MG275)</f>
        <v>0</v>
      </c>
      <c r="MH284" s="6">
        <f>SUM(MH270, -MH276)</f>
        <v>0</v>
      </c>
      <c r="MI284" s="6">
        <f>SUM(MI270, -MI276)</f>
        <v>0</v>
      </c>
      <c r="MJ284" s="6">
        <f>SUM(MJ269, -MJ275)</f>
        <v>0</v>
      </c>
      <c r="MK284" s="6">
        <f>SUM(MK270, -MK276)</f>
        <v>0</v>
      </c>
      <c r="MM284" s="6">
        <f>SUM(MM270, -MM276)</f>
        <v>0</v>
      </c>
      <c r="MN284" s="6">
        <f>SUM(MN269, -MN275)</f>
        <v>0</v>
      </c>
      <c r="MO284" s="6">
        <f>SUM(MO270, -MO276)</f>
        <v>0</v>
      </c>
      <c r="MP284" s="6">
        <f>SUM(MP270, -MP276)</f>
        <v>0</v>
      </c>
      <c r="MQ284" s="6">
        <f>SUM(MQ269, -MQ275)</f>
        <v>0</v>
      </c>
      <c r="MR284" s="6">
        <f>SUM(MR270, -MR276)</f>
        <v>0</v>
      </c>
      <c r="MS284" s="6">
        <f>SUM(MS270, -MS276)</f>
        <v>0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08" t="s">
        <v>57</v>
      </c>
      <c r="MD285" s="108" t="s">
        <v>57</v>
      </c>
      <c r="ME285" s="108" t="s">
        <v>57</v>
      </c>
      <c r="MF285" s="118" t="s">
        <v>54</v>
      </c>
      <c r="MG285" s="58"/>
      <c r="MH285" s="58"/>
      <c r="MI285" s="58"/>
      <c r="MJ285" s="58"/>
      <c r="MK285" s="58"/>
      <c r="MM285" s="58"/>
      <c r="MN285" s="58"/>
      <c r="MO285" s="58"/>
      <c r="MP285" s="58"/>
      <c r="MQ285" s="58"/>
      <c r="MR285" s="58"/>
      <c r="MS285" s="58"/>
      <c r="MT285" s="58"/>
      <c r="MU285" s="58"/>
      <c r="MV285" s="58"/>
      <c r="MW285" s="58"/>
      <c r="MX285" s="58"/>
      <c r="MY285" s="58"/>
      <c r="MZ285" s="58"/>
      <c r="NA285" s="58"/>
      <c r="NB285" s="58"/>
      <c r="NC285" s="58"/>
      <c r="ND285" s="58"/>
      <c r="NE285" s="58"/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10">
        <f>SUM(MC221, -MC222)</f>
        <v>4.1300000000000003E-2</v>
      </c>
      <c r="MD286" s="110">
        <f>SUM(MD221, -MD222)</f>
        <v>3.1E-2</v>
      </c>
      <c r="ME286" s="110">
        <f>SUM(ME221, -ME222)</f>
        <v>2.990000000000001E-2</v>
      </c>
      <c r="MF286" s="112">
        <f>SUM(MF227, -MF228)</f>
        <v>3.1900000000000012E-2</v>
      </c>
      <c r="MG286" s="6">
        <f>SUM(MG275, -MG282)</f>
        <v>0</v>
      </c>
      <c r="MH286" s="6">
        <f>SUM(MH275, -MH282)</f>
        <v>0</v>
      </c>
      <c r="MI286" s="6">
        <f>SUM(MI275, -MI282)</f>
        <v>0</v>
      </c>
      <c r="MJ286" s="6">
        <f>SUM(MJ275, -MJ282)</f>
        <v>0</v>
      </c>
      <c r="MK286" s="6">
        <f>SUM(MK275, -MK282)</f>
        <v>0</v>
      </c>
      <c r="MM286" s="6">
        <f t="shared" ref="MM286:OX286" si="653">SUM(MM275, -MM282)</f>
        <v>0</v>
      </c>
      <c r="MN286" s="6">
        <f t="shared" si="653"/>
        <v>0</v>
      </c>
      <c r="MO286" s="6">
        <f t="shared" si="653"/>
        <v>0</v>
      </c>
      <c r="MP286" s="6">
        <f t="shared" si="653"/>
        <v>0</v>
      </c>
      <c r="MQ286" s="6">
        <f t="shared" si="653"/>
        <v>0</v>
      </c>
      <c r="MR286" s="6">
        <f t="shared" si="653"/>
        <v>0</v>
      </c>
      <c r="MS286" s="6">
        <f t="shared" si="653"/>
        <v>0</v>
      </c>
      <c r="MT286" s="6">
        <f t="shared" si="653"/>
        <v>0</v>
      </c>
      <c r="MU286" s="6">
        <f t="shared" si="653"/>
        <v>0</v>
      </c>
      <c r="MV286" s="6">
        <f t="shared" si="653"/>
        <v>0</v>
      </c>
      <c r="MW286" s="6">
        <f t="shared" si="653"/>
        <v>0</v>
      </c>
      <c r="MX286" s="6">
        <f t="shared" si="653"/>
        <v>0</v>
      </c>
      <c r="MY286" s="6">
        <f t="shared" si="653"/>
        <v>0</v>
      </c>
      <c r="MZ286" s="6">
        <f t="shared" si="653"/>
        <v>0</v>
      </c>
      <c r="NA286" s="6">
        <f t="shared" si="653"/>
        <v>0</v>
      </c>
      <c r="NB286" s="6">
        <f t="shared" si="653"/>
        <v>0</v>
      </c>
      <c r="NC286" s="6">
        <f t="shared" si="653"/>
        <v>0</v>
      </c>
      <c r="ND286" s="6">
        <f t="shared" si="653"/>
        <v>0</v>
      </c>
      <c r="NE286" s="6">
        <f t="shared" si="653"/>
        <v>0</v>
      </c>
      <c r="NF286" s="6">
        <f t="shared" si="653"/>
        <v>0</v>
      </c>
      <c r="NG286" s="6">
        <f t="shared" si="653"/>
        <v>0</v>
      </c>
      <c r="NH286" s="6">
        <f t="shared" si="653"/>
        <v>0</v>
      </c>
      <c r="NI286" s="6">
        <f t="shared" si="653"/>
        <v>0</v>
      </c>
      <c r="NJ286" s="6">
        <f t="shared" si="653"/>
        <v>0</v>
      </c>
      <c r="NK286" s="6">
        <f t="shared" si="653"/>
        <v>0</v>
      </c>
      <c r="NL286" s="6">
        <f t="shared" si="653"/>
        <v>0</v>
      </c>
      <c r="NM286" s="6">
        <f t="shared" si="653"/>
        <v>0</v>
      </c>
      <c r="NN286" s="6">
        <f t="shared" si="653"/>
        <v>0</v>
      </c>
      <c r="NO286" s="6">
        <f t="shared" si="653"/>
        <v>0</v>
      </c>
      <c r="NP286" s="6">
        <f t="shared" si="653"/>
        <v>0</v>
      </c>
      <c r="NQ286" s="6">
        <f t="shared" si="653"/>
        <v>0</v>
      </c>
      <c r="NR286" s="6">
        <f t="shared" si="653"/>
        <v>0</v>
      </c>
      <c r="NS286" s="6">
        <f t="shared" si="653"/>
        <v>0</v>
      </c>
      <c r="NT286" s="6">
        <f t="shared" si="653"/>
        <v>0</v>
      </c>
      <c r="NU286" s="6">
        <f t="shared" si="653"/>
        <v>0</v>
      </c>
      <c r="NV286" s="6">
        <f t="shared" si="653"/>
        <v>0</v>
      </c>
      <c r="NW286" s="6">
        <f t="shared" si="653"/>
        <v>0</v>
      </c>
      <c r="NX286" s="6">
        <f t="shared" si="653"/>
        <v>0</v>
      </c>
      <c r="NY286" s="6">
        <f t="shared" si="653"/>
        <v>0</v>
      </c>
      <c r="NZ286" s="6">
        <f t="shared" si="653"/>
        <v>0</v>
      </c>
      <c r="OA286" s="6">
        <f t="shared" si="653"/>
        <v>0</v>
      </c>
      <c r="OB286" s="6">
        <f t="shared" si="653"/>
        <v>0</v>
      </c>
      <c r="OC286" s="6">
        <f t="shared" si="653"/>
        <v>0</v>
      </c>
      <c r="OD286" s="6">
        <f t="shared" si="653"/>
        <v>0</v>
      </c>
      <c r="OE286" s="6">
        <f t="shared" si="653"/>
        <v>0</v>
      </c>
      <c r="OF286" s="6">
        <f t="shared" si="653"/>
        <v>0</v>
      </c>
      <c r="OG286" s="6">
        <f t="shared" si="653"/>
        <v>0</v>
      </c>
      <c r="OH286" s="6">
        <f t="shared" si="653"/>
        <v>0</v>
      </c>
      <c r="OI286" s="6">
        <f t="shared" si="653"/>
        <v>0</v>
      </c>
      <c r="OJ286" s="6">
        <f t="shared" si="653"/>
        <v>0</v>
      </c>
      <c r="OK286" s="6">
        <f t="shared" si="653"/>
        <v>0</v>
      </c>
      <c r="OL286" s="6">
        <f t="shared" si="653"/>
        <v>0</v>
      </c>
      <c r="OM286" s="6">
        <f t="shared" si="653"/>
        <v>0</v>
      </c>
      <c r="ON286" s="6">
        <f t="shared" si="653"/>
        <v>0</v>
      </c>
      <c r="OO286" s="6">
        <f t="shared" si="653"/>
        <v>0</v>
      </c>
      <c r="OP286" s="6">
        <f t="shared" si="653"/>
        <v>0</v>
      </c>
      <c r="OQ286" s="6">
        <f t="shared" si="653"/>
        <v>0</v>
      </c>
      <c r="OR286" s="6">
        <f t="shared" si="653"/>
        <v>0</v>
      </c>
      <c r="OS286" s="6">
        <f t="shared" si="653"/>
        <v>0</v>
      </c>
      <c r="OT286" s="6">
        <f t="shared" si="653"/>
        <v>0</v>
      </c>
      <c r="OU286" s="6">
        <f t="shared" si="653"/>
        <v>0</v>
      </c>
      <c r="OV286" s="6">
        <f t="shared" si="653"/>
        <v>0</v>
      </c>
      <c r="OW286" s="6">
        <f t="shared" si="653"/>
        <v>0</v>
      </c>
      <c r="OX286" s="6">
        <f t="shared" si="653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18" t="s">
        <v>54</v>
      </c>
      <c r="MD287" s="118" t="s">
        <v>54</v>
      </c>
      <c r="ME287" s="113" t="s">
        <v>36</v>
      </c>
      <c r="MF287" s="113" t="s">
        <v>36</v>
      </c>
      <c r="MG287" s="58"/>
      <c r="MH287" s="58"/>
      <c r="MI287" s="58"/>
      <c r="MJ287" s="58"/>
      <c r="MK287" s="58"/>
      <c r="MM287" s="58"/>
      <c r="MN287" s="58"/>
      <c r="MO287" s="58"/>
      <c r="MP287" s="58"/>
      <c r="MQ287" s="58"/>
      <c r="MR287" s="58"/>
      <c r="MS287" s="58"/>
      <c r="MT287" s="58"/>
      <c r="MU287" s="58"/>
      <c r="MV287" s="58"/>
      <c r="MW287" s="58"/>
      <c r="MX287" s="58"/>
      <c r="MY287" s="58"/>
      <c r="MZ287" s="58"/>
      <c r="NA287" s="58"/>
      <c r="NB287" s="58"/>
      <c r="NC287" s="58"/>
      <c r="ND287" s="58"/>
      <c r="NE287" s="58"/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12">
        <f>SUM(MC227, -MC228)</f>
        <v>3.4099999999999991E-2</v>
      </c>
      <c r="MD288" s="112">
        <f>SUM(MD227, -MD228)</f>
        <v>2.6199999999999973E-2</v>
      </c>
      <c r="ME288" s="110">
        <f>SUM(ME223, -ME224)</f>
        <v>2.5299999999999996E-2</v>
      </c>
      <c r="MF288" s="110">
        <f>SUM(MF223, -MF224)</f>
        <v>2.0799999999999999E-2</v>
      </c>
      <c r="MG288" s="6">
        <f>SUM(MG276, -MG282)</f>
        <v>0</v>
      </c>
      <c r="MH288" s="6">
        <f>SUM(MH275, -MH281)</f>
        <v>0</v>
      </c>
      <c r="MI288" s="6">
        <f>SUM(MI275, -MI281,)</f>
        <v>0</v>
      </c>
      <c r="MJ288" s="6">
        <f>SUM(MJ276, -MJ282)</f>
        <v>0</v>
      </c>
      <c r="MK288" s="6">
        <f>SUM(MK275, -MK281)</f>
        <v>0</v>
      </c>
      <c r="MM288" s="6">
        <f>SUM(MM275, -MM281,)</f>
        <v>0</v>
      </c>
      <c r="MN288" s="6">
        <f>SUM(MN276, -MN282)</f>
        <v>0</v>
      </c>
      <c r="MO288" s="6">
        <f>SUM(MO275, -MO281)</f>
        <v>0</v>
      </c>
      <c r="MP288" s="6">
        <f>SUM(MP275, -MP281,)</f>
        <v>0</v>
      </c>
      <c r="MQ288" s="6">
        <f>SUM(MQ276, -MQ282)</f>
        <v>0</v>
      </c>
      <c r="MR288" s="6">
        <f>SUM(MR275, -MR281)</f>
        <v>0</v>
      </c>
      <c r="MS288" s="6">
        <f>SUM(MS275, -MS281,)</f>
        <v>0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13" t="s">
        <v>36</v>
      </c>
      <c r="MD289" s="113" t="s">
        <v>36</v>
      </c>
      <c r="ME289" s="118" t="s">
        <v>54</v>
      </c>
      <c r="MF289" s="108" t="s">
        <v>57</v>
      </c>
      <c r="MG289" s="58"/>
      <c r="MH289" s="58"/>
      <c r="MI289" s="58"/>
      <c r="MJ289" s="58"/>
      <c r="MK289" s="58"/>
      <c r="MM289" s="58"/>
      <c r="MN289" s="58"/>
      <c r="MO289" s="58"/>
      <c r="MP289" s="58"/>
      <c r="MQ289" s="58"/>
      <c r="MR289" s="58"/>
      <c r="MS289" s="58"/>
      <c r="MT289" s="58"/>
      <c r="MU289" s="58"/>
      <c r="MV289" s="58"/>
      <c r="MW289" s="58"/>
      <c r="MX289" s="58"/>
      <c r="MY289" s="58"/>
      <c r="MZ289" s="58"/>
      <c r="NA289" s="58"/>
      <c r="NB289" s="58"/>
      <c r="NC289" s="58"/>
      <c r="ND289" s="58"/>
      <c r="NE289" s="58"/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654">SUM(KO224, -KO225)</f>
        <v>5.6000000000000008E-3</v>
      </c>
      <c r="KP290" s="142">
        <f t="shared" si="654"/>
        <v>0.01</v>
      </c>
      <c r="KQ290" s="112">
        <f t="shared" si="654"/>
        <v>6.9999999999999988E-4</v>
      </c>
      <c r="KR290" s="172">
        <f t="shared" si="654"/>
        <v>5.5999999999999991E-3</v>
      </c>
      <c r="KS290" s="142">
        <f t="shared" si="654"/>
        <v>4.4000000000000003E-3</v>
      </c>
      <c r="KT290" s="112">
        <f t="shared" si="654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655">SUM(LC227, -LC228)</f>
        <v>2.9999999999999472E-4</v>
      </c>
      <c r="LD290" s="172">
        <f t="shared" si="655"/>
        <v>9.8000000000000032E-3</v>
      </c>
      <c r="LE290" s="142">
        <f t="shared" si="655"/>
        <v>4.7999999999999987E-3</v>
      </c>
      <c r="LF290" s="112">
        <f t="shared" si="655"/>
        <v>3.0999999999999917E-3</v>
      </c>
      <c r="LG290" s="172">
        <f t="shared" si="655"/>
        <v>4.3999999999999873E-3</v>
      </c>
      <c r="LH290" s="142">
        <f t="shared" si="655"/>
        <v>3.0000000000000859E-4</v>
      </c>
      <c r="LI290" s="112">
        <f t="shared" si="655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10">
        <f>SUM(MC223, -MC224)</f>
        <v>1.799999999999996E-3</v>
      </c>
      <c r="MD290" s="110">
        <f>SUM(MD223, -MD224)</f>
        <v>7.5999999999999956E-3</v>
      </c>
      <c r="ME290" s="112">
        <f>SUM(ME227, -ME228)</f>
        <v>2.2699999999999998E-2</v>
      </c>
      <c r="MF290" s="110">
        <f>SUM(MF221, -MF222)</f>
        <v>1.6899999999999998E-2</v>
      </c>
      <c r="MG290" s="6">
        <f>SUM(MG275, -MG281)</f>
        <v>0</v>
      </c>
      <c r="MH290" s="6">
        <f>SUM(MH276, -MH282)</f>
        <v>0</v>
      </c>
      <c r="MI290" s="6">
        <f>SUM(MI276, -MI282)</f>
        <v>0</v>
      </c>
      <c r="MJ290" s="6">
        <f>SUM(MJ275, -MJ281)</f>
        <v>0</v>
      </c>
      <c r="MK290" s="6">
        <f>SUM(MK276, -MK282)</f>
        <v>0</v>
      </c>
      <c r="MM290" s="6">
        <f>SUM(MM276, -MM282)</f>
        <v>0</v>
      </c>
      <c r="MN290" s="6">
        <f>SUM(MN275, -MN281)</f>
        <v>0</v>
      </c>
      <c r="MO290" s="6">
        <f>SUM(MO276, -MO282)</f>
        <v>0</v>
      </c>
      <c r="MP290" s="6">
        <f>SUM(MP276, -MP282)</f>
        <v>0</v>
      </c>
      <c r="MQ290" s="6">
        <f>SUM(MQ275, -MQ281)</f>
        <v>0</v>
      </c>
      <c r="MR290" s="6">
        <f>SUM(MR276, -MR282)</f>
        <v>0</v>
      </c>
      <c r="MS290" s="6">
        <f>SUM(MS276, -MS282)</f>
        <v>0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</row>
    <row r="294" spans="24:419" x14ac:dyDescent="0.25">
      <c r="CV294" t="s">
        <v>62</v>
      </c>
      <c r="LT294" t="s">
        <v>62</v>
      </c>
      <c r="LU294" t="s">
        <v>62</v>
      </c>
      <c r="LX294" t="s">
        <v>62</v>
      </c>
      <c r="MC294" t="s">
        <v>62</v>
      </c>
    </row>
    <row r="295" spans="24:419" ht="15.75" thickBot="1" x14ac:dyDescent="0.3">
      <c r="JL295" t="s">
        <v>62</v>
      </c>
      <c r="JM295" t="s">
        <v>62</v>
      </c>
      <c r="LT295" t="s">
        <v>62</v>
      </c>
    </row>
    <row r="296" spans="24:419" ht="15.75" thickBot="1" x14ac:dyDescent="0.3">
      <c r="CI296" t="s">
        <v>62</v>
      </c>
      <c r="FN296" s="54">
        <v>2019</v>
      </c>
      <c r="FO296" t="s">
        <v>62</v>
      </c>
      <c r="FP296" t="s">
        <v>62</v>
      </c>
      <c r="FQ296" t="s">
        <v>62</v>
      </c>
      <c r="FX296" t="s">
        <v>62</v>
      </c>
      <c r="FZ296" t="s">
        <v>62</v>
      </c>
      <c r="GC296" t="s">
        <v>62</v>
      </c>
      <c r="GH296" t="s">
        <v>62</v>
      </c>
      <c r="GJ296" t="s">
        <v>62</v>
      </c>
      <c r="GL296" t="s">
        <v>62</v>
      </c>
      <c r="GM296" t="s">
        <v>62</v>
      </c>
      <c r="GN296" t="s">
        <v>62</v>
      </c>
      <c r="GO296" t="s">
        <v>62</v>
      </c>
      <c r="GS296" t="s">
        <v>62</v>
      </c>
      <c r="GZ296" t="s">
        <v>62</v>
      </c>
      <c r="HA296" t="s">
        <v>62</v>
      </c>
      <c r="HG296" t="s">
        <v>62</v>
      </c>
      <c r="HH296" t="s">
        <v>62</v>
      </c>
      <c r="HI296" t="s">
        <v>62</v>
      </c>
      <c r="HR296" t="s">
        <v>62</v>
      </c>
      <c r="HY296" t="s">
        <v>62</v>
      </c>
      <c r="HZ296" t="s">
        <v>62</v>
      </c>
      <c r="IB296" t="s">
        <v>62</v>
      </c>
      <c r="IC296" t="s">
        <v>62</v>
      </c>
      <c r="ID296" t="s">
        <v>62</v>
      </c>
      <c r="IU296" t="s">
        <v>62</v>
      </c>
      <c r="JB296" t="s">
        <v>62</v>
      </c>
      <c r="JC296" t="s">
        <v>62</v>
      </c>
      <c r="JD296" t="s">
        <v>62</v>
      </c>
      <c r="JF296" t="s">
        <v>62</v>
      </c>
      <c r="JH296" t="s">
        <v>62</v>
      </c>
      <c r="JK296" t="s">
        <v>62</v>
      </c>
      <c r="JN296" t="s">
        <v>62</v>
      </c>
      <c r="JO296" t="s">
        <v>62</v>
      </c>
      <c r="JT296" s="8" t="s">
        <v>127</v>
      </c>
      <c r="JU296" s="505">
        <f t="shared" ref="JU296:KZ296" si="656">LINEST(JU297:JU298)</f>
        <v>-1.1800000000000005E-2</v>
      </c>
      <c r="JV296" s="505">
        <f t="shared" si="656"/>
        <v>3.700000000000001E-3</v>
      </c>
      <c r="JW296" s="505">
        <f t="shared" si="656"/>
        <v>3.7500000000000006E-2</v>
      </c>
      <c r="JX296" s="505">
        <f t="shared" si="656"/>
        <v>1.8699999999999998E-2</v>
      </c>
      <c r="JY296" s="505">
        <f t="shared" si="656"/>
        <v>1.9299999999999998E-2</v>
      </c>
      <c r="JZ296" s="505">
        <f t="shared" si="656"/>
        <v>4.4600000000000001E-2</v>
      </c>
      <c r="KA296" s="505">
        <f t="shared" si="656"/>
        <v>5.4900000000000018E-2</v>
      </c>
      <c r="KB296" s="505">
        <f t="shared" si="656"/>
        <v>4.8300000000000017E-2</v>
      </c>
      <c r="KC296" s="505">
        <f t="shared" si="656"/>
        <v>4.6100000000000009E-2</v>
      </c>
      <c r="KD296" s="505">
        <f t="shared" si="656"/>
        <v>0.11140000000000004</v>
      </c>
      <c r="KE296" s="505">
        <f t="shared" si="656"/>
        <v>9.9799999999999986E-2</v>
      </c>
      <c r="KF296" s="505">
        <f t="shared" si="656"/>
        <v>8.9099999999999999E-2</v>
      </c>
      <c r="KG296" s="505">
        <f t="shared" si="656"/>
        <v>4.8500000000000029E-2</v>
      </c>
      <c r="KH296" s="505">
        <f t="shared" si="656"/>
        <v>6.4700000000000008E-2</v>
      </c>
      <c r="KI296" s="505">
        <f t="shared" si="656"/>
        <v>0.10620000000000004</v>
      </c>
      <c r="KJ296" s="505">
        <f t="shared" si="656"/>
        <v>0.12830000000000005</v>
      </c>
      <c r="KK296" s="505">
        <f t="shared" si="656"/>
        <v>0.12830000000000005</v>
      </c>
      <c r="KL296" s="505">
        <f t="shared" si="656"/>
        <v>0.14269999999999999</v>
      </c>
      <c r="KM296" s="505">
        <f t="shared" si="656"/>
        <v>0.17369999999999997</v>
      </c>
      <c r="KN296" s="505">
        <f t="shared" si="656"/>
        <v>0.17560000000000003</v>
      </c>
      <c r="KO296" s="505">
        <f t="shared" si="656"/>
        <v>0.16739999999999999</v>
      </c>
      <c r="KP296" s="505">
        <f t="shared" si="656"/>
        <v>0.15839999999999999</v>
      </c>
      <c r="KQ296" s="505">
        <f t="shared" si="656"/>
        <v>0.15940000000000007</v>
      </c>
      <c r="KR296" s="505">
        <f t="shared" si="656"/>
        <v>0.13700000000000001</v>
      </c>
      <c r="KS296" s="505">
        <f t="shared" si="656"/>
        <v>0.17629999999999998</v>
      </c>
      <c r="KT296" s="505">
        <f t="shared" si="656"/>
        <v>0.19410000000000011</v>
      </c>
      <c r="KU296" s="505">
        <f t="shared" si="656"/>
        <v>0.24349999999999999</v>
      </c>
      <c r="KV296" s="505">
        <f t="shared" si="656"/>
        <v>0.2117</v>
      </c>
      <c r="KW296" s="505">
        <f t="shared" si="656"/>
        <v>0.21610000000000001</v>
      </c>
      <c r="KX296" s="505">
        <f t="shared" si="656"/>
        <v>0.22110000000000013</v>
      </c>
      <c r="KY296" s="505">
        <f t="shared" si="656"/>
        <v>0.23050000000000001</v>
      </c>
      <c r="KZ296" s="505">
        <f t="shared" si="656"/>
        <v>0.26900000000000013</v>
      </c>
      <c r="LA296" s="505">
        <f t="shared" ref="LA296:MF296" si="657">LINEST(LA297:LA298)</f>
        <v>0.24310000000000009</v>
      </c>
      <c r="LB296" s="505">
        <f t="shared" si="657"/>
        <v>0.26890000000000008</v>
      </c>
      <c r="LC296" s="505">
        <f t="shared" si="657"/>
        <v>0.24470000000000006</v>
      </c>
      <c r="LD296" s="505">
        <f t="shared" si="657"/>
        <v>0.2651</v>
      </c>
      <c r="LE296" s="505">
        <f t="shared" si="657"/>
        <v>0.29019999999999996</v>
      </c>
      <c r="LF296" s="505">
        <f t="shared" si="657"/>
        <v>0.29970000000000008</v>
      </c>
      <c r="LG296" s="505">
        <f t="shared" ref="LG296:LO296" si="658">LINEST(LG297:LG298)</f>
        <v>0.2787</v>
      </c>
      <c r="LH296" s="505">
        <f t="shared" si="658"/>
        <v>0.20290000000000002</v>
      </c>
      <c r="LI296" s="505">
        <f t="shared" si="658"/>
        <v>0.23370000000000002</v>
      </c>
      <c r="LJ296" s="505">
        <f t="shared" si="658"/>
        <v>0.23290000000000011</v>
      </c>
      <c r="LK296" s="505">
        <f t="shared" si="658"/>
        <v>0.2556000000000001</v>
      </c>
      <c r="LL296" s="505">
        <f t="shared" si="658"/>
        <v>0.2477</v>
      </c>
      <c r="LM296" s="505">
        <f t="shared" si="658"/>
        <v>0.22640000000000007</v>
      </c>
      <c r="LN296" s="505">
        <f t="shared" si="658"/>
        <v>0.23190000000000008</v>
      </c>
      <c r="LO296" s="505">
        <f t="shared" si="658"/>
        <v>0.22830000000000003</v>
      </c>
      <c r="LP296" s="505">
        <f t="shared" si="657"/>
        <v>0.23740000000000011</v>
      </c>
      <c r="LQ296" s="505" t="e">
        <f>LINEST(#REF!)</f>
        <v>#REF!</v>
      </c>
      <c r="LR296" s="505" t="e">
        <f>LINEST(#REF!)</f>
        <v>#REF!</v>
      </c>
      <c r="LS296" s="505">
        <f t="shared" si="657"/>
        <v>0.27300000000000002</v>
      </c>
      <c r="LT296" s="505">
        <f t="shared" si="657"/>
        <v>0.27979999999999999</v>
      </c>
      <c r="LU296" s="505">
        <f t="shared" si="657"/>
        <v>0.26380000000000003</v>
      </c>
      <c r="LV296" s="505">
        <f t="shared" si="657"/>
        <v>0.26169999999999999</v>
      </c>
      <c r="LW296" s="505" t="e">
        <f>LINEST(#REF!)</f>
        <v>#REF!</v>
      </c>
      <c r="LX296" s="505" t="e">
        <f>LINEST(#REF!)</f>
        <v>#REF!</v>
      </c>
      <c r="LY296" s="505">
        <f t="shared" si="657"/>
        <v>0.25370000000000004</v>
      </c>
      <c r="LZ296" s="505">
        <f t="shared" si="657"/>
        <v>0.24349999999999999</v>
      </c>
      <c r="MA296" s="505">
        <f t="shared" si="657"/>
        <v>0.25140000000000001</v>
      </c>
      <c r="MB296" s="505" t="e">
        <f>LINEST(#REF!)</f>
        <v>#REF!</v>
      </c>
      <c r="MC296" s="505">
        <f t="shared" si="657"/>
        <v>0.2681</v>
      </c>
      <c r="MD296" s="505">
        <f t="shared" si="657"/>
        <v>0.26080000000000003</v>
      </c>
      <c r="ME296" s="505">
        <f>LINEST(ME297:ME298)</f>
        <v>0.24580000000000005</v>
      </c>
      <c r="MF296" s="505" t="e">
        <f t="shared" si="657"/>
        <v>#VALUE!</v>
      </c>
      <c r="MG296" s="505" t="e">
        <f>LINEST(MG297:MG298)</f>
        <v>#VALUE!</v>
      </c>
      <c r="MH296" s="505" t="e">
        <f>LINEST(MH297:MH298)</f>
        <v>#VALUE!</v>
      </c>
      <c r="ML296" t="s">
        <v>62</v>
      </c>
    </row>
    <row r="297" spans="24:419" ht="15.75" thickBot="1" x14ac:dyDescent="0.3">
      <c r="FN297" s="54" t="s">
        <v>86</v>
      </c>
      <c r="FO297" t="s">
        <v>62</v>
      </c>
      <c r="FP297" t="s">
        <v>62</v>
      </c>
      <c r="FQ297" t="s">
        <v>62</v>
      </c>
      <c r="FR297" t="s">
        <v>62</v>
      </c>
      <c r="FS297" t="s">
        <v>62</v>
      </c>
      <c r="FT297" t="s">
        <v>62</v>
      </c>
      <c r="FU297" t="s">
        <v>62</v>
      </c>
      <c r="FW297" t="s">
        <v>62</v>
      </c>
      <c r="FX297" t="s">
        <v>62</v>
      </c>
      <c r="FZ297" t="s">
        <v>62</v>
      </c>
      <c r="GB297" t="s">
        <v>62</v>
      </c>
      <c r="GC297" t="s">
        <v>62</v>
      </c>
      <c r="GD297" t="s">
        <v>62</v>
      </c>
      <c r="GE297" t="s">
        <v>62</v>
      </c>
      <c r="GF297" t="s">
        <v>62</v>
      </c>
      <c r="GI297" t="s">
        <v>62</v>
      </c>
      <c r="GJ297" s="54" t="s">
        <v>86</v>
      </c>
      <c r="GL297" t="s">
        <v>62</v>
      </c>
      <c r="GM297" t="s">
        <v>62</v>
      </c>
      <c r="GR297" t="s">
        <v>62</v>
      </c>
      <c r="GS297" t="s">
        <v>62</v>
      </c>
      <c r="GU297" t="s">
        <v>62</v>
      </c>
      <c r="GV297" t="s">
        <v>62</v>
      </c>
      <c r="GW297" t="s">
        <v>62</v>
      </c>
      <c r="GX297" t="s">
        <v>62</v>
      </c>
      <c r="GY297" t="s">
        <v>62</v>
      </c>
      <c r="HB297" t="s">
        <v>62</v>
      </c>
      <c r="HC297" t="s">
        <v>62</v>
      </c>
      <c r="HD297" s="54" t="s">
        <v>86</v>
      </c>
      <c r="HE297" t="s">
        <v>62</v>
      </c>
      <c r="HI297" t="s">
        <v>62</v>
      </c>
      <c r="HM297" t="s">
        <v>62</v>
      </c>
      <c r="HN297" t="s">
        <v>62</v>
      </c>
      <c r="HO297" t="s">
        <v>62</v>
      </c>
      <c r="HP297" t="s">
        <v>62</v>
      </c>
      <c r="HQ297" t="s">
        <v>62</v>
      </c>
      <c r="HR297" t="s">
        <v>62</v>
      </c>
      <c r="HS297" t="s">
        <v>62</v>
      </c>
      <c r="HT297" t="s">
        <v>62</v>
      </c>
      <c r="HU297" t="s">
        <v>62</v>
      </c>
      <c r="HV297" t="s">
        <v>62</v>
      </c>
      <c r="HX297" t="s">
        <v>62</v>
      </c>
      <c r="HY297" s="54" t="s">
        <v>86</v>
      </c>
      <c r="HZ297" t="s">
        <v>62</v>
      </c>
      <c r="IA297" t="s">
        <v>62</v>
      </c>
      <c r="IE297" t="s">
        <v>62</v>
      </c>
      <c r="IF297" t="s">
        <v>62</v>
      </c>
      <c r="IH297" t="s">
        <v>62</v>
      </c>
      <c r="IJ297" t="s">
        <v>62</v>
      </c>
      <c r="IK297" t="s">
        <v>62</v>
      </c>
      <c r="IL297" t="s">
        <v>62</v>
      </c>
      <c r="IM297" t="s">
        <v>62</v>
      </c>
      <c r="IN297" t="s">
        <v>62</v>
      </c>
      <c r="IO297" t="s">
        <v>62</v>
      </c>
      <c r="IR297" t="s">
        <v>62</v>
      </c>
      <c r="IS297" t="s">
        <v>62</v>
      </c>
      <c r="IU297" t="s">
        <v>62</v>
      </c>
      <c r="IV297" t="s">
        <v>62</v>
      </c>
      <c r="IX297" t="s">
        <v>62</v>
      </c>
      <c r="IY297" t="s">
        <v>62</v>
      </c>
      <c r="IZ297" t="s">
        <v>62</v>
      </c>
      <c r="JA297" t="s">
        <v>62</v>
      </c>
      <c r="JB297" t="s">
        <v>62</v>
      </c>
      <c r="JC297" t="s">
        <v>62</v>
      </c>
      <c r="JD297" t="s">
        <v>62</v>
      </c>
      <c r="JF297" t="s">
        <v>62</v>
      </c>
      <c r="JG297" t="s">
        <v>62</v>
      </c>
      <c r="JH297" t="s">
        <v>62</v>
      </c>
      <c r="JI297" t="s">
        <v>62</v>
      </c>
      <c r="JK297" t="s">
        <v>62</v>
      </c>
      <c r="JM297" t="s">
        <v>62</v>
      </c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L297" s="8" t="s">
        <v>121</v>
      </c>
    </row>
    <row r="298" spans="24:419" ht="15.75" thickBot="1" x14ac:dyDescent="0.3">
      <c r="CU298" t="s">
        <v>62</v>
      </c>
      <c r="FN298" s="54" t="s">
        <v>91</v>
      </c>
      <c r="FP298" t="s">
        <v>62</v>
      </c>
      <c r="FQ298" t="s">
        <v>62</v>
      </c>
      <c r="FR298" t="s">
        <v>62</v>
      </c>
      <c r="FS298" t="s">
        <v>62</v>
      </c>
      <c r="FT298" t="s">
        <v>62</v>
      </c>
      <c r="FW298" t="s">
        <v>62</v>
      </c>
      <c r="FZ298" t="s">
        <v>62</v>
      </c>
      <c r="GB298" t="s">
        <v>62</v>
      </c>
      <c r="GE298" t="s">
        <v>62</v>
      </c>
      <c r="GI298" t="s">
        <v>62</v>
      </c>
      <c r="GJ298" s="54" t="s">
        <v>97</v>
      </c>
      <c r="GL298" t="s">
        <v>62</v>
      </c>
      <c r="GM298" t="s">
        <v>62</v>
      </c>
      <c r="GN298" t="s">
        <v>62</v>
      </c>
      <c r="GT298" t="s">
        <v>62</v>
      </c>
      <c r="GX298" t="s">
        <v>62</v>
      </c>
      <c r="GZ298" t="s">
        <v>62</v>
      </c>
      <c r="HA298" t="s">
        <v>62</v>
      </c>
      <c r="HC298" t="s">
        <v>62</v>
      </c>
      <c r="HD298" s="54" t="s">
        <v>97</v>
      </c>
      <c r="HE298" t="s">
        <v>62</v>
      </c>
      <c r="HF298" t="s">
        <v>62</v>
      </c>
      <c r="HG298" t="s">
        <v>62</v>
      </c>
      <c r="HH298" t="s">
        <v>62</v>
      </c>
      <c r="HI298" t="s">
        <v>62</v>
      </c>
      <c r="HK298" t="s">
        <v>62</v>
      </c>
      <c r="HM298" t="s">
        <v>62</v>
      </c>
      <c r="HN298" t="s">
        <v>62</v>
      </c>
      <c r="HO298" t="s">
        <v>62</v>
      </c>
      <c r="HR298" t="s">
        <v>62</v>
      </c>
      <c r="HS298" t="s">
        <v>62</v>
      </c>
      <c r="HT298" t="s">
        <v>62</v>
      </c>
      <c r="HU298" t="s">
        <v>62</v>
      </c>
      <c r="HX298" t="s">
        <v>62</v>
      </c>
      <c r="HY298" s="54" t="s">
        <v>90</v>
      </c>
      <c r="IA298" t="s">
        <v>62</v>
      </c>
      <c r="IB298" t="s">
        <v>62</v>
      </c>
      <c r="ID298" t="s">
        <v>62</v>
      </c>
      <c r="IF298" t="s">
        <v>62</v>
      </c>
      <c r="IG298" t="s">
        <v>62</v>
      </c>
      <c r="IH298" t="s">
        <v>62</v>
      </c>
      <c r="II298" t="s">
        <v>62</v>
      </c>
      <c r="IK298" t="s">
        <v>62</v>
      </c>
      <c r="IR298" t="s">
        <v>62</v>
      </c>
      <c r="IU298" s="54" t="s">
        <v>90</v>
      </c>
      <c r="IV298" t="s">
        <v>62</v>
      </c>
      <c r="IX298" t="s">
        <v>62</v>
      </c>
      <c r="JC298" t="s">
        <v>62</v>
      </c>
      <c r="JF298" t="s">
        <v>62</v>
      </c>
      <c r="JK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L298" s="8" t="s">
        <v>116</v>
      </c>
    </row>
    <row r="299" spans="24:419" ht="15.75" thickBot="1" x14ac:dyDescent="0.3">
      <c r="FN299" s="54" t="s">
        <v>95</v>
      </c>
      <c r="FO299" s="342">
        <v>43468</v>
      </c>
      <c r="FP299" s="345" t="s">
        <v>100</v>
      </c>
      <c r="FQ299" s="342">
        <v>43472</v>
      </c>
      <c r="FR299" s="342">
        <v>43473</v>
      </c>
      <c r="FS299" s="342">
        <v>43474</v>
      </c>
      <c r="FT299" s="342">
        <v>43475</v>
      </c>
      <c r="FU299" s="342">
        <v>43476</v>
      </c>
      <c r="FV299" s="342">
        <v>43479</v>
      </c>
      <c r="FW299" s="342">
        <v>43480</v>
      </c>
      <c r="FX299" s="342">
        <v>43481</v>
      </c>
      <c r="FY299" s="342">
        <v>43482</v>
      </c>
      <c r="FZ299" s="342">
        <v>43483</v>
      </c>
      <c r="GA299" s="342">
        <v>43486</v>
      </c>
      <c r="GB299" s="342">
        <v>43487</v>
      </c>
      <c r="GC299" s="342">
        <v>43488</v>
      </c>
      <c r="GD299" s="342">
        <v>43489</v>
      </c>
      <c r="GE299" s="342">
        <v>43490</v>
      </c>
      <c r="GF299" s="342">
        <v>43493</v>
      </c>
      <c r="GG299" s="342">
        <v>43494</v>
      </c>
      <c r="GH299" s="342">
        <v>43495</v>
      </c>
      <c r="GI299" s="342">
        <v>43496</v>
      </c>
      <c r="GJ299" s="344" t="s">
        <v>105</v>
      </c>
      <c r="GK299" s="342">
        <v>43500</v>
      </c>
      <c r="GL299" s="342">
        <v>43501</v>
      </c>
      <c r="GM299" s="342">
        <v>43502</v>
      </c>
      <c r="GN299" s="342">
        <v>43503</v>
      </c>
      <c r="GO299" s="342">
        <v>43504</v>
      </c>
      <c r="GP299" s="342">
        <v>43507</v>
      </c>
      <c r="GQ299" s="342">
        <v>43508</v>
      </c>
      <c r="GR299" s="342">
        <v>43509</v>
      </c>
      <c r="GS299" s="342">
        <v>43510</v>
      </c>
      <c r="GT299" s="342">
        <v>43511</v>
      </c>
      <c r="GU299" s="342">
        <v>43514</v>
      </c>
      <c r="GV299" s="342">
        <v>43515</v>
      </c>
      <c r="GW299" s="342">
        <v>43516</v>
      </c>
      <c r="GX299" s="342">
        <v>43517</v>
      </c>
      <c r="GY299" s="342">
        <v>43518</v>
      </c>
      <c r="GZ299" s="342">
        <v>43521</v>
      </c>
      <c r="HA299" s="342">
        <v>43522</v>
      </c>
      <c r="HB299" s="342">
        <v>43523</v>
      </c>
      <c r="HC299" s="342">
        <v>43524</v>
      </c>
      <c r="HD299" s="342" t="s">
        <v>104</v>
      </c>
      <c r="HE299" s="342">
        <v>43528</v>
      </c>
      <c r="HF299" s="342">
        <v>43529</v>
      </c>
      <c r="HG299" s="342">
        <v>43530</v>
      </c>
      <c r="HH299" s="342">
        <v>43531</v>
      </c>
      <c r="HI299" s="344" t="s">
        <v>100</v>
      </c>
      <c r="HJ299" s="342">
        <v>43535</v>
      </c>
      <c r="HK299" s="342">
        <v>43536</v>
      </c>
      <c r="HL299" s="342">
        <v>43537</v>
      </c>
      <c r="HM299" s="342">
        <v>43538</v>
      </c>
      <c r="HN299" s="342">
        <v>43539</v>
      </c>
      <c r="HO299" s="342">
        <v>43542</v>
      </c>
      <c r="HP299" s="342">
        <v>43543</v>
      </c>
      <c r="HQ299" s="342">
        <v>43544</v>
      </c>
      <c r="HR299" s="342">
        <v>43545</v>
      </c>
      <c r="HS299" s="342">
        <v>43546</v>
      </c>
      <c r="HT299" s="342">
        <v>43549</v>
      </c>
      <c r="HU299" s="342">
        <v>43550</v>
      </c>
      <c r="HV299" s="342">
        <v>43551</v>
      </c>
      <c r="HW299" s="342">
        <v>43552</v>
      </c>
      <c r="HX299" s="342">
        <v>43553</v>
      </c>
      <c r="HY299" s="54" t="s">
        <v>110</v>
      </c>
      <c r="HZ299" s="342">
        <v>43557</v>
      </c>
      <c r="IA299" s="342">
        <v>43558</v>
      </c>
      <c r="IB299" s="342">
        <v>43559</v>
      </c>
      <c r="IC299" s="345" t="s">
        <v>100</v>
      </c>
      <c r="ID299" s="342">
        <v>43563</v>
      </c>
      <c r="IE299" s="342">
        <v>43564</v>
      </c>
      <c r="IF299" s="342">
        <v>43565</v>
      </c>
      <c r="IG299" s="342">
        <v>43566</v>
      </c>
      <c r="IH299" s="342">
        <v>43567</v>
      </c>
      <c r="II299" s="342">
        <v>43570</v>
      </c>
      <c r="IJ299" s="342">
        <v>43571</v>
      </c>
      <c r="IK299" s="342">
        <v>43572</v>
      </c>
      <c r="IL299" s="342">
        <v>43573</v>
      </c>
      <c r="IM299" s="342">
        <v>43574</v>
      </c>
      <c r="IN299" s="342">
        <v>43577</v>
      </c>
      <c r="IO299" s="342">
        <v>43578</v>
      </c>
      <c r="IP299" s="342">
        <v>43579</v>
      </c>
      <c r="IQ299" s="342">
        <v>43580</v>
      </c>
      <c r="IR299" s="342">
        <v>43581</v>
      </c>
      <c r="IS299" s="342">
        <v>43584</v>
      </c>
      <c r="IT299" s="342">
        <v>43585</v>
      </c>
      <c r="IU299" s="342">
        <v>43586</v>
      </c>
      <c r="IV299" s="342">
        <v>43587</v>
      </c>
      <c r="IW299" s="345" t="s">
        <v>100</v>
      </c>
      <c r="IX299" s="342">
        <v>43591</v>
      </c>
      <c r="IY299" s="342">
        <v>43592</v>
      </c>
      <c r="IZ299" s="342">
        <v>43593</v>
      </c>
      <c r="JA299" s="342">
        <v>43594</v>
      </c>
      <c r="JB299" s="342">
        <v>43595</v>
      </c>
      <c r="JC299" s="342">
        <v>43598</v>
      </c>
      <c r="JD299" s="342">
        <v>43599</v>
      </c>
      <c r="JE299" s="342">
        <v>43600</v>
      </c>
      <c r="JF299" s="342">
        <v>43601</v>
      </c>
      <c r="JG299" s="342">
        <v>43602</v>
      </c>
      <c r="JH299" s="342">
        <v>43605</v>
      </c>
      <c r="JI299" s="342">
        <v>43606</v>
      </c>
      <c r="JJ299" s="342">
        <v>43607</v>
      </c>
      <c r="JK299" s="342">
        <v>43608</v>
      </c>
      <c r="JL299" s="342">
        <v>43609</v>
      </c>
      <c r="JM299" s="342">
        <v>43612</v>
      </c>
      <c r="JN299" s="342">
        <v>43613</v>
      </c>
      <c r="JO299" s="342">
        <v>43614</v>
      </c>
      <c r="JP299" s="342">
        <v>43615</v>
      </c>
      <c r="JQ299" s="342">
        <v>43616</v>
      </c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</row>
    <row r="300" spans="24:419" ht="15.75" thickBot="1" x14ac:dyDescent="0.3">
      <c r="CK300" t="s">
        <v>62</v>
      </c>
      <c r="FN300" s="47">
        <v>8.1900000000000001E-2</v>
      </c>
      <c r="FO300" s="47">
        <v>0.13439999999999999</v>
      </c>
      <c r="FP300" s="40">
        <v>0.12280000000000001</v>
      </c>
      <c r="FQ300" s="40">
        <v>0.1389</v>
      </c>
      <c r="FR300" s="40">
        <v>0.16520000000000001</v>
      </c>
      <c r="FS300" s="40">
        <v>0.1542</v>
      </c>
      <c r="FT300" s="40">
        <v>0.15790000000000001</v>
      </c>
      <c r="FU300" s="40">
        <v>0.12509999999999999</v>
      </c>
      <c r="FV300" s="40">
        <v>0.11559999999999999</v>
      </c>
      <c r="FW300" s="40">
        <v>0.1411</v>
      </c>
      <c r="FX300" s="40">
        <v>0.16170000000000001</v>
      </c>
      <c r="FY300" s="40">
        <v>0.14530000000000001</v>
      </c>
      <c r="FZ300" s="40">
        <v>0.17399999999999999</v>
      </c>
      <c r="GA300" s="40">
        <v>0.15790000000000001</v>
      </c>
      <c r="GB300" s="40">
        <v>0.12379999999999999</v>
      </c>
      <c r="GC300" s="22">
        <v>0.17319999999999999</v>
      </c>
      <c r="GD300" s="22">
        <v>0.1893</v>
      </c>
      <c r="GE300" s="22">
        <v>0.2145</v>
      </c>
      <c r="GF300" s="22">
        <v>0.19639999999999999</v>
      </c>
      <c r="GG300" s="22">
        <v>0.15490000000000001</v>
      </c>
      <c r="GH300" s="40">
        <v>0.15440000000000001</v>
      </c>
      <c r="GI300" s="40">
        <v>0.16020000000000001</v>
      </c>
      <c r="GJ300" s="40">
        <v>0.191</v>
      </c>
      <c r="GK300" s="84">
        <v>0.1981</v>
      </c>
      <c r="GL300" s="40">
        <v>0.19719999999999999</v>
      </c>
      <c r="GM300" s="40">
        <v>0.19259999999999999</v>
      </c>
      <c r="GN300" s="22">
        <v>0.15160000000000001</v>
      </c>
      <c r="GO300" s="40">
        <v>0.16869999999999999</v>
      </c>
      <c r="GP300" s="40">
        <v>0.17949999999999999</v>
      </c>
      <c r="GQ300" s="40">
        <v>0.2041</v>
      </c>
      <c r="GR300" s="40">
        <v>0.2014</v>
      </c>
      <c r="GS300" s="40">
        <v>0.16389999999999999</v>
      </c>
      <c r="GT300" s="40">
        <v>0.17280000000000001</v>
      </c>
      <c r="GU300" s="40">
        <v>0.17169999999999999</v>
      </c>
      <c r="GV300" s="22">
        <v>0.1883</v>
      </c>
      <c r="GW300" s="40">
        <v>0.18509999999999999</v>
      </c>
      <c r="GX300" s="22">
        <v>0.19670000000000001</v>
      </c>
      <c r="GY300" s="40">
        <v>0.2069</v>
      </c>
      <c r="GZ300" s="22">
        <v>0.20610000000000001</v>
      </c>
      <c r="HA300" s="22">
        <v>0.27550000000000002</v>
      </c>
      <c r="HB300" s="22">
        <v>0.32469999999999999</v>
      </c>
      <c r="HC300" s="22">
        <v>0.31240000000000001</v>
      </c>
      <c r="HD300" s="22">
        <v>0.30759999999999998</v>
      </c>
      <c r="HE300" s="22">
        <v>0.29260000000000003</v>
      </c>
      <c r="HF300" s="22">
        <v>0.31130000000000002</v>
      </c>
      <c r="HG300" s="22">
        <v>0.32519999999999999</v>
      </c>
      <c r="HH300" s="22">
        <v>0.2989</v>
      </c>
      <c r="HI300" s="22">
        <v>0.2384</v>
      </c>
      <c r="HJ300" s="22">
        <v>0.30409999999999998</v>
      </c>
      <c r="HK300" s="22">
        <v>0.2472</v>
      </c>
      <c r="HL300" s="22">
        <v>0.37569999999999998</v>
      </c>
      <c r="HM300" s="22">
        <v>0.34129999999999999</v>
      </c>
      <c r="HN300" s="22">
        <v>0.35549999999999998</v>
      </c>
      <c r="HO300" s="22">
        <v>0.32969999999999999</v>
      </c>
      <c r="HP300" s="22">
        <v>0.3347</v>
      </c>
      <c r="HQ300" s="22">
        <v>0.26939999999999997</v>
      </c>
      <c r="HR300" s="22">
        <v>0.23619999999999999</v>
      </c>
      <c r="HS300" s="22">
        <v>0.30130000000000001</v>
      </c>
      <c r="HT300" s="22">
        <v>0.28449999999999998</v>
      </c>
      <c r="HU300" s="22">
        <v>0.2984</v>
      </c>
      <c r="HV300" s="22">
        <v>0.32719999999999999</v>
      </c>
      <c r="HW300" s="22">
        <v>0.26379999999999998</v>
      </c>
      <c r="HX300" s="22">
        <v>0.2407</v>
      </c>
      <c r="HY300" s="22">
        <v>0.28910000000000002</v>
      </c>
      <c r="HZ300" s="22">
        <v>0.32150000000000001</v>
      </c>
      <c r="IA300" s="22">
        <v>0.32490000000000002</v>
      </c>
      <c r="IB300" s="22">
        <v>0.28949999999999998</v>
      </c>
      <c r="IC300" s="22">
        <v>0.27479999999999999</v>
      </c>
      <c r="ID300" s="22">
        <v>0.27360000000000001</v>
      </c>
      <c r="IE300" s="22">
        <v>0.26779999999999998</v>
      </c>
      <c r="IF300" s="22">
        <v>0.28129999999999999</v>
      </c>
      <c r="IG300" s="22">
        <v>0.28799999999999998</v>
      </c>
      <c r="IH300" s="22">
        <v>0.28060000000000002</v>
      </c>
      <c r="II300" s="22">
        <v>0.3019</v>
      </c>
      <c r="IJ300" s="22">
        <v>0.28100000000000003</v>
      </c>
      <c r="IK300" s="22">
        <v>0.2833</v>
      </c>
      <c r="IL300" s="22">
        <v>0.28029999999999999</v>
      </c>
      <c r="IM300" s="22">
        <v>0.28070000000000001</v>
      </c>
      <c r="IN300" s="22">
        <v>0.27779999999999999</v>
      </c>
      <c r="IO300" s="22">
        <v>0.27410000000000001</v>
      </c>
      <c r="IP300" s="22">
        <v>0.29310000000000003</v>
      </c>
      <c r="IQ300" s="22">
        <v>0.28100000000000003</v>
      </c>
      <c r="IR300" s="22">
        <v>0.27839999999999998</v>
      </c>
      <c r="IS300" s="22">
        <v>0.28270000000000001</v>
      </c>
      <c r="IT300" s="22">
        <v>0.32829999999999998</v>
      </c>
      <c r="IU300" s="22">
        <v>0.35510000000000003</v>
      </c>
      <c r="IV300" s="22">
        <v>0.35659999999999997</v>
      </c>
      <c r="IW300" s="22">
        <v>0.4123</v>
      </c>
      <c r="IX300" s="22">
        <v>0.38619999999999999</v>
      </c>
      <c r="IY300" s="22">
        <v>0.37169999999999997</v>
      </c>
      <c r="IZ300" s="22">
        <v>0.34399999999999997</v>
      </c>
      <c r="JA300" s="22">
        <v>0.33150000000000002</v>
      </c>
      <c r="JB300" s="22">
        <v>0.31929999999999997</v>
      </c>
      <c r="JC300" s="22">
        <v>0.30299999999999999</v>
      </c>
      <c r="JD300" s="22">
        <v>0.28189999999999998</v>
      </c>
      <c r="JE300" s="22">
        <v>0.25159999999999999</v>
      </c>
      <c r="JF300" s="22">
        <v>0.24060000000000001</v>
      </c>
      <c r="JG300" s="22">
        <v>0.2112</v>
      </c>
      <c r="JH300" s="22">
        <v>0.20050000000000001</v>
      </c>
      <c r="JI300" s="22">
        <v>0.2009</v>
      </c>
      <c r="JJ300" s="22">
        <v>0.17949999999999999</v>
      </c>
      <c r="JK300" s="22">
        <v>0.16300000000000001</v>
      </c>
      <c r="JL300" s="22">
        <v>0.17649999999999999</v>
      </c>
      <c r="JM300" s="22">
        <v>0.16600000000000001</v>
      </c>
      <c r="JN300" s="22">
        <v>0.16089999999999999</v>
      </c>
      <c r="JO300" s="22">
        <v>0.15989999999999999</v>
      </c>
      <c r="LP300" t="s">
        <v>62</v>
      </c>
      <c r="LS300" t="s">
        <v>62</v>
      </c>
      <c r="LV300" t="s">
        <v>62</v>
      </c>
      <c r="LY300" t="s">
        <v>62</v>
      </c>
    </row>
    <row r="301" spans="24:419" ht="15.75" thickBot="1" x14ac:dyDescent="0.3">
      <c r="CE301" t="s">
        <v>62</v>
      </c>
      <c r="CQ301" t="s">
        <v>62</v>
      </c>
      <c r="CT301" t="s">
        <v>62</v>
      </c>
      <c r="FN301" s="40">
        <v>6.83E-2</v>
      </c>
      <c r="FO301" s="40">
        <v>8.9800000000000005E-2</v>
      </c>
      <c r="FP301" s="30">
        <v>5.9700000000000003E-2</v>
      </c>
      <c r="FQ301" s="30">
        <v>6.6400000000000001E-2</v>
      </c>
      <c r="FR301" s="30">
        <v>7.2599999999999998E-2</v>
      </c>
      <c r="FS301" s="30">
        <v>6.1800000000000001E-2</v>
      </c>
      <c r="FT301" s="30">
        <v>0.1007</v>
      </c>
      <c r="FU301" s="30">
        <v>0.1192</v>
      </c>
      <c r="FV301" s="30">
        <v>9.7699999999999995E-2</v>
      </c>
      <c r="FW301" s="30">
        <v>0.11650000000000001</v>
      </c>
      <c r="FX301" s="30">
        <v>9.9099999999999994E-2</v>
      </c>
      <c r="FY301" s="30">
        <v>0.12559999999999999</v>
      </c>
      <c r="FZ301" s="30">
        <v>0.11849999999999999</v>
      </c>
      <c r="GA301" s="30">
        <v>0.1195</v>
      </c>
      <c r="GB301" s="22">
        <v>0.12130000000000001</v>
      </c>
      <c r="GC301" s="40">
        <v>0.1081</v>
      </c>
      <c r="GD301" s="40">
        <v>0.1217</v>
      </c>
      <c r="GE301" s="40">
        <v>0.1424</v>
      </c>
      <c r="GF301" s="40">
        <v>0.12189999999999999</v>
      </c>
      <c r="GG301" s="40">
        <v>0.1278</v>
      </c>
      <c r="GH301" s="22">
        <v>0.14069999999999999</v>
      </c>
      <c r="GI301" s="30">
        <v>0.15640000000000001</v>
      </c>
      <c r="GJ301" s="30">
        <v>0.1386</v>
      </c>
      <c r="GK301" s="85">
        <v>0.13170000000000001</v>
      </c>
      <c r="GL301" s="30">
        <v>0.15190000000000001</v>
      </c>
      <c r="GM301" s="22">
        <v>0.12820000000000001</v>
      </c>
      <c r="GN301" s="40">
        <v>0.14680000000000001</v>
      </c>
      <c r="GO301" s="22">
        <v>0.14269999999999999</v>
      </c>
      <c r="GP301" s="22">
        <v>0.1207</v>
      </c>
      <c r="GQ301" s="22">
        <v>0.13089999999999999</v>
      </c>
      <c r="GR301" s="22">
        <v>0.1139</v>
      </c>
      <c r="GS301" s="34">
        <v>0.1244</v>
      </c>
      <c r="GT301" s="34">
        <v>0.1353</v>
      </c>
      <c r="GU301" s="22">
        <v>0.13039999999999999</v>
      </c>
      <c r="GV301" s="40">
        <v>0.1593</v>
      </c>
      <c r="GW301" s="22">
        <v>0.1847</v>
      </c>
      <c r="GX301" s="40">
        <v>0.1774</v>
      </c>
      <c r="GY301" s="22">
        <v>0.18679999999999999</v>
      </c>
      <c r="GZ301" s="40">
        <v>0.16389999999999999</v>
      </c>
      <c r="HA301" s="40">
        <v>0.15010000000000001</v>
      </c>
      <c r="HB301" s="40">
        <v>0.17330000000000001</v>
      </c>
      <c r="HC301" s="40">
        <v>0.182</v>
      </c>
      <c r="HD301" s="40">
        <v>0.1278</v>
      </c>
      <c r="HE301" s="40">
        <v>0.1183</v>
      </c>
      <c r="HF301" s="40">
        <v>0.1048</v>
      </c>
      <c r="HG301" s="34">
        <v>7.3499999999999996E-2</v>
      </c>
      <c r="HH301" s="40">
        <v>8.8999999999999996E-2</v>
      </c>
      <c r="HI301" s="34">
        <v>0.1241</v>
      </c>
      <c r="HJ301" s="34">
        <v>0.1389</v>
      </c>
      <c r="HK301" s="34">
        <v>0.1658</v>
      </c>
      <c r="HL301" s="34">
        <v>0.12520000000000001</v>
      </c>
      <c r="HM301" s="34">
        <v>0.11310000000000001</v>
      </c>
      <c r="HN301" s="34">
        <v>0.12709999999999999</v>
      </c>
      <c r="HO301" s="34">
        <v>0.13289999999999999</v>
      </c>
      <c r="HP301" s="34">
        <v>0.1303</v>
      </c>
      <c r="HQ301" s="34">
        <v>0.1391</v>
      </c>
      <c r="HR301" s="34">
        <v>0.1487</v>
      </c>
      <c r="HS301" s="34">
        <v>0.14949999999999999</v>
      </c>
      <c r="HT301" s="34">
        <v>0.1777</v>
      </c>
      <c r="HU301" s="34">
        <v>0.18279999999999999</v>
      </c>
      <c r="HV301" s="34">
        <v>7.9699999999999993E-2</v>
      </c>
      <c r="HW301" s="34">
        <v>7.6200000000000004E-2</v>
      </c>
      <c r="HX301" s="34">
        <v>9.98E-2</v>
      </c>
      <c r="HY301" s="30">
        <v>0.1095</v>
      </c>
      <c r="HZ301" s="40">
        <v>9.7100000000000006E-2</v>
      </c>
      <c r="IA301" s="30">
        <v>0.1116</v>
      </c>
      <c r="IB301" s="30">
        <v>0.129</v>
      </c>
      <c r="IC301" s="30">
        <v>0.13100000000000001</v>
      </c>
      <c r="ID301" s="30">
        <v>0.13650000000000001</v>
      </c>
      <c r="IE301" s="30">
        <v>0.13519999999999999</v>
      </c>
      <c r="IF301" s="30">
        <v>0.17430000000000001</v>
      </c>
      <c r="IG301" s="30">
        <v>0.1492</v>
      </c>
      <c r="IH301" s="30">
        <v>0.18559999999999999</v>
      </c>
      <c r="II301" s="30">
        <v>0.1885</v>
      </c>
      <c r="IJ301" s="30">
        <v>0.19819999999999999</v>
      </c>
      <c r="IK301" s="30">
        <v>0.20860000000000001</v>
      </c>
      <c r="IL301" s="30">
        <v>0.2039</v>
      </c>
      <c r="IM301" s="30">
        <v>0.20219999999999999</v>
      </c>
      <c r="IN301" s="30">
        <v>0.18590000000000001</v>
      </c>
      <c r="IO301" s="30">
        <v>0.1731</v>
      </c>
      <c r="IP301" s="30">
        <v>0.11169999999999999</v>
      </c>
      <c r="IQ301" s="30">
        <v>0.108</v>
      </c>
      <c r="IR301" s="30">
        <v>0.12640000000000001</v>
      </c>
      <c r="IS301" s="30">
        <v>0.13830000000000001</v>
      </c>
      <c r="IT301" s="30">
        <v>0.114</v>
      </c>
      <c r="IU301" s="30">
        <v>9.1899999999999996E-2</v>
      </c>
      <c r="IV301" s="30">
        <v>0.142658571428571</v>
      </c>
      <c r="IW301" s="30">
        <v>0.141761298701299</v>
      </c>
      <c r="IX301" s="30">
        <v>0.140864025974026</v>
      </c>
      <c r="IY301" s="30">
        <v>0.13996675324675301</v>
      </c>
      <c r="IZ301" s="30">
        <v>0.13906948051948001</v>
      </c>
      <c r="JA301" s="30">
        <v>0.13817220779220801</v>
      </c>
      <c r="JB301" s="40">
        <v>7.2900000000000006E-2</v>
      </c>
      <c r="JC301" s="7">
        <v>4.8300000000000003E-2</v>
      </c>
      <c r="JD301" s="40">
        <v>6.1199999999999997E-2</v>
      </c>
      <c r="JE301" s="40">
        <v>8.1299999999999997E-2</v>
      </c>
      <c r="JF301" s="7">
        <v>9.0499999999999997E-2</v>
      </c>
      <c r="JG301" s="7">
        <v>0.1071</v>
      </c>
      <c r="JH301" s="40">
        <v>0.1037</v>
      </c>
      <c r="JI301" s="40">
        <v>0.1318</v>
      </c>
      <c r="JJ301" s="40">
        <v>0.1216</v>
      </c>
      <c r="JK301" s="7">
        <v>9.0399999999999994E-2</v>
      </c>
      <c r="JL301" s="40">
        <v>7.6700000000000004E-2</v>
      </c>
      <c r="JM301" s="40">
        <v>8.6099999999999996E-2</v>
      </c>
      <c r="JN301" s="7">
        <v>8.8900000000000007E-2</v>
      </c>
      <c r="JO301" s="7">
        <v>0.1026</v>
      </c>
      <c r="LR301" t="s">
        <v>62</v>
      </c>
      <c r="LS301" t="s">
        <v>62</v>
      </c>
      <c r="LX301" t="s">
        <v>62</v>
      </c>
      <c r="ME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FN302" s="7">
        <v>3.9199999999999999E-2</v>
      </c>
      <c r="FO302" s="7">
        <v>1.9E-3</v>
      </c>
      <c r="FP302" s="47">
        <v>3.8100000000000002E-2</v>
      </c>
      <c r="FQ302" s="34">
        <v>-1.2500000000000001E-2</v>
      </c>
      <c r="FR302" s="47">
        <v>-7.7000000000000002E-3</v>
      </c>
      <c r="FS302" s="34">
        <v>8.9999999999999998E-4</v>
      </c>
      <c r="FT302" s="34">
        <v>1.3299999999999999E-2</v>
      </c>
      <c r="FU302" s="34">
        <v>6.5100000000000005E-2</v>
      </c>
      <c r="FV302" s="34">
        <v>4.5999999999999999E-2</v>
      </c>
      <c r="FW302" s="34">
        <v>5.2699999999999997E-2</v>
      </c>
      <c r="FX302" s="22">
        <v>4.3999999999999997E-2</v>
      </c>
      <c r="FY302" s="22">
        <v>0.1077</v>
      </c>
      <c r="FZ302" s="22">
        <v>6.2399999999999997E-2</v>
      </c>
      <c r="GA302" s="22">
        <v>7.8E-2</v>
      </c>
      <c r="GB302" s="30">
        <v>7.7600000000000002E-2</v>
      </c>
      <c r="GC302" s="30">
        <v>7.85E-2</v>
      </c>
      <c r="GD302" s="30">
        <v>4.3700000000000003E-2</v>
      </c>
      <c r="GE302" s="30">
        <v>8.4900000000000003E-2</v>
      </c>
      <c r="GF302" s="30">
        <v>7.3099999999999998E-2</v>
      </c>
      <c r="GG302" s="30">
        <v>6.9599999999999995E-2</v>
      </c>
      <c r="GH302" s="30">
        <v>0.13220000000000001</v>
      </c>
      <c r="GI302" s="22">
        <v>0.1323</v>
      </c>
      <c r="GJ302" s="22">
        <v>0.12989999999999999</v>
      </c>
      <c r="GK302" s="81">
        <v>0.1225</v>
      </c>
      <c r="GL302" s="34">
        <v>0.1217</v>
      </c>
      <c r="GM302" s="30">
        <v>6.2E-2</v>
      </c>
      <c r="GN302" s="30">
        <v>7.0400000000000004E-2</v>
      </c>
      <c r="GO302" s="30">
        <v>5.3999999999999999E-2</v>
      </c>
      <c r="GP302" s="30">
        <v>5.3999999999999999E-2</v>
      </c>
      <c r="GQ302" s="30">
        <v>7.7499999999999999E-2</v>
      </c>
      <c r="GR302" s="34">
        <v>9.0200000000000002E-2</v>
      </c>
      <c r="GS302" s="30">
        <v>8.5800000000000001E-2</v>
      </c>
      <c r="GT302" s="30">
        <v>0.10639999999999999</v>
      </c>
      <c r="GU302" s="34">
        <v>0.1169</v>
      </c>
      <c r="GV302" s="34">
        <v>0.12820000000000001</v>
      </c>
      <c r="GW302" s="30">
        <v>0.1101</v>
      </c>
      <c r="GX302" s="34">
        <v>6.3200000000000006E-2</v>
      </c>
      <c r="GY302" s="34">
        <v>9.5699999999999993E-2</v>
      </c>
      <c r="GZ302" s="34">
        <v>0.1326</v>
      </c>
      <c r="HA302" s="34">
        <v>0.1169</v>
      </c>
      <c r="HB302" s="34">
        <v>8.0299999999999996E-2</v>
      </c>
      <c r="HC302" s="34">
        <v>5.3499999999999999E-2</v>
      </c>
      <c r="HD302" s="34">
        <v>6.6199999999999995E-2</v>
      </c>
      <c r="HE302" s="34">
        <v>9.6600000000000005E-2</v>
      </c>
      <c r="HF302" s="34">
        <v>8.8300000000000003E-2</v>
      </c>
      <c r="HG302" s="40">
        <v>7.0400000000000004E-2</v>
      </c>
      <c r="HH302" s="34">
        <v>8.43E-2</v>
      </c>
      <c r="HI302" s="40">
        <v>9.0700000000000003E-2</v>
      </c>
      <c r="HJ302" s="40">
        <v>8.5800000000000001E-2</v>
      </c>
      <c r="HK302" s="40">
        <v>9.7500000000000003E-2</v>
      </c>
      <c r="HL302" s="40">
        <v>9.35E-2</v>
      </c>
      <c r="HM302" s="40">
        <v>0.1031</v>
      </c>
      <c r="HN302" s="40">
        <v>7.9899999999999999E-2</v>
      </c>
      <c r="HO302" s="40">
        <v>7.7600000000000002E-2</v>
      </c>
      <c r="HP302" s="40">
        <v>7.9500000000000001E-2</v>
      </c>
      <c r="HQ302" s="40">
        <v>6.6500000000000004E-2</v>
      </c>
      <c r="HR302" s="30">
        <v>6.8099999999999994E-2</v>
      </c>
      <c r="HS302" s="30">
        <v>3.39E-2</v>
      </c>
      <c r="HT302" s="30">
        <v>5.7500000000000002E-2</v>
      </c>
      <c r="HU302" s="30">
        <v>9.0499999999999997E-2</v>
      </c>
      <c r="HV302" s="30">
        <v>6.1400000000000003E-2</v>
      </c>
      <c r="HW302" s="30">
        <v>7.3599999999999999E-2</v>
      </c>
      <c r="HX302" s="30">
        <v>9.0800000000000006E-2</v>
      </c>
      <c r="HY302" s="40">
        <v>0.1013</v>
      </c>
      <c r="HZ302" s="30">
        <v>7.5999999999999998E-2</v>
      </c>
      <c r="IA302" s="40">
        <v>7.9399999999999998E-2</v>
      </c>
      <c r="IB302" s="40">
        <v>8.6400000000000005E-2</v>
      </c>
      <c r="IC302" s="40">
        <v>8.2900000000000001E-2</v>
      </c>
      <c r="ID302" s="40">
        <v>0.1053</v>
      </c>
      <c r="IE302" s="40">
        <v>9.6699999999999994E-2</v>
      </c>
      <c r="IF302" s="40">
        <v>8.6199999999999999E-2</v>
      </c>
      <c r="IG302" s="40">
        <v>7.7399999999999997E-2</v>
      </c>
      <c r="IH302" s="40">
        <v>9.01E-2</v>
      </c>
      <c r="II302" s="40">
        <v>6.4799999999999996E-2</v>
      </c>
      <c r="IJ302" s="40">
        <v>8.14E-2</v>
      </c>
      <c r="IK302" s="40">
        <v>9.4E-2</v>
      </c>
      <c r="IL302" s="40">
        <v>9.4E-2</v>
      </c>
      <c r="IM302" s="40">
        <v>8.4000000000000005E-2</v>
      </c>
      <c r="IN302" s="40">
        <v>0.1115</v>
      </c>
      <c r="IO302" s="40">
        <v>8.6699999999999999E-2</v>
      </c>
      <c r="IP302" s="40">
        <v>8.5900000000000004E-2</v>
      </c>
      <c r="IQ302" s="40">
        <v>8.1100000000000005E-2</v>
      </c>
      <c r="IR302" s="40">
        <v>7.9200000000000007E-2</v>
      </c>
      <c r="IS302" s="40">
        <v>7.0099999999999996E-2</v>
      </c>
      <c r="IT302" s="40">
        <v>8.9599999999999999E-2</v>
      </c>
      <c r="IU302" s="40">
        <v>7.7299999999999994E-2</v>
      </c>
      <c r="IV302" s="40">
        <v>7.0900000000000005E-2</v>
      </c>
      <c r="IW302" s="40">
        <v>6.7599999999999993E-2</v>
      </c>
      <c r="IX302" s="40">
        <v>6.8400000000000002E-2</v>
      </c>
      <c r="IY302" s="40">
        <v>5.3100000000000001E-2</v>
      </c>
      <c r="IZ302" s="40">
        <v>6.1899999999999997E-2</v>
      </c>
      <c r="JA302" s="40">
        <v>5.3600000000000002E-2</v>
      </c>
      <c r="JB302" s="30">
        <v>6.6699999999999995E-2</v>
      </c>
      <c r="JC302" s="40">
        <v>4.5600000000000002E-2</v>
      </c>
      <c r="JD302" s="7">
        <v>5.8700000000000002E-2</v>
      </c>
      <c r="JE302" s="7">
        <v>6.7299999999999999E-2</v>
      </c>
      <c r="JF302" s="40">
        <v>8.7099999999999997E-2</v>
      </c>
      <c r="JG302" s="40">
        <v>9.8100000000000007E-2</v>
      </c>
      <c r="JH302" s="7">
        <v>9.2399999999999996E-2</v>
      </c>
      <c r="JI302" s="7">
        <v>0.10580000000000001</v>
      </c>
      <c r="JJ302" s="7">
        <v>0.11020000000000001</v>
      </c>
      <c r="JK302" s="40">
        <v>7.9100000000000004E-2</v>
      </c>
      <c r="JL302" s="7">
        <v>6.7500000000000004E-2</v>
      </c>
      <c r="JM302" s="7">
        <v>7.8399999999999997E-2</v>
      </c>
      <c r="JN302" s="40">
        <v>6.59E-2</v>
      </c>
      <c r="JO302" s="40">
        <v>6.6400000000000001E-2</v>
      </c>
      <c r="MB302" t="s">
        <v>62</v>
      </c>
      <c r="MD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FN303" s="30">
        <v>-2.5999999999999999E-2</v>
      </c>
      <c r="FO303" s="34">
        <v>-2.8500000000000001E-2</v>
      </c>
      <c r="FP303" s="34">
        <v>-6.0000000000000001E-3</v>
      </c>
      <c r="FQ303" s="47">
        <v>-1.46E-2</v>
      </c>
      <c r="FR303" s="34">
        <v>-3.3599999999999998E-2</v>
      </c>
      <c r="FS303" s="47">
        <v>-1.0200000000000001E-2</v>
      </c>
      <c r="FT303" s="47">
        <v>-1.2500000000000001E-2</v>
      </c>
      <c r="FU303" s="22">
        <v>-1.6500000000000001E-2</v>
      </c>
      <c r="FV303" s="22">
        <v>6.9999999999999999E-4</v>
      </c>
      <c r="FW303" s="22">
        <v>1.5900000000000001E-2</v>
      </c>
      <c r="FX303" s="34">
        <v>2.3400000000000001E-2</v>
      </c>
      <c r="FY303" s="34">
        <v>3.0999999999999999E-3</v>
      </c>
      <c r="FZ303" s="34">
        <v>2.9999999999999997E-4</v>
      </c>
      <c r="GA303" s="34">
        <v>-8.3999999999999995E-3</v>
      </c>
      <c r="GB303" s="34">
        <v>2.3E-3</v>
      </c>
      <c r="GC303" s="34">
        <v>2.8199999999999999E-2</v>
      </c>
      <c r="GD303" s="34">
        <v>1.7600000000000001E-2</v>
      </c>
      <c r="GE303" s="34">
        <v>5.0299999999999997E-2</v>
      </c>
      <c r="GF303" s="34">
        <v>4.3400000000000001E-2</v>
      </c>
      <c r="GG303" s="34">
        <v>5.4800000000000001E-2</v>
      </c>
      <c r="GH303" s="34">
        <v>8.77E-2</v>
      </c>
      <c r="GI303" s="34">
        <v>0.10680000000000001</v>
      </c>
      <c r="GJ303" s="34">
        <v>9.4500000000000001E-2</v>
      </c>
      <c r="GK303" s="83">
        <v>0.1003</v>
      </c>
      <c r="GL303" s="22">
        <v>8.2799999999999999E-2</v>
      </c>
      <c r="GM303" s="34">
        <v>2.75E-2</v>
      </c>
      <c r="GN303" s="34">
        <v>7.7000000000000002E-3</v>
      </c>
      <c r="GO303" s="34">
        <v>4.5999999999999999E-3</v>
      </c>
      <c r="GP303" s="34">
        <v>1.8499999999999999E-2</v>
      </c>
      <c r="GQ303" s="34">
        <v>9.2999999999999992E-3</v>
      </c>
      <c r="GR303" s="30">
        <v>8.1100000000000005E-2</v>
      </c>
      <c r="GS303" s="22">
        <v>7.2999999999999995E-2</v>
      </c>
      <c r="GT303" s="22">
        <v>0.10879999999999999</v>
      </c>
      <c r="GU303" s="30">
        <v>9.6199999999999994E-2</v>
      </c>
      <c r="GV303" s="30">
        <v>0.10580000000000001</v>
      </c>
      <c r="GW303" s="34">
        <v>0.1014</v>
      </c>
      <c r="GX303" s="30">
        <v>5.1200000000000002E-2</v>
      </c>
      <c r="GY303" s="30">
        <v>7.2499999999999995E-2</v>
      </c>
      <c r="GZ303" s="30">
        <v>0.1111</v>
      </c>
      <c r="HA303" s="30">
        <v>0.10730000000000001</v>
      </c>
      <c r="HB303" s="30">
        <v>7.1199999999999999E-2</v>
      </c>
      <c r="HC303" s="30">
        <v>4.1200000000000001E-2</v>
      </c>
      <c r="HD303" s="30">
        <v>4.82E-2</v>
      </c>
      <c r="HE303" s="30">
        <v>6.1499999999999999E-2</v>
      </c>
      <c r="HF303" s="30">
        <v>7.0000000000000007E-2</v>
      </c>
      <c r="HG303" s="30">
        <v>2.8000000000000001E-2</v>
      </c>
      <c r="HH303" s="30">
        <v>3.6499999999999998E-2</v>
      </c>
      <c r="HI303" s="30">
        <v>5.16E-2</v>
      </c>
      <c r="HJ303" s="30">
        <v>6.2E-2</v>
      </c>
      <c r="HK303" s="30">
        <v>6.5100000000000005E-2</v>
      </c>
      <c r="HL303" s="30">
        <v>4.6199999999999998E-2</v>
      </c>
      <c r="HM303" s="30">
        <v>3.9600000000000003E-2</v>
      </c>
      <c r="HN303" s="30">
        <v>5.0500000000000003E-2</v>
      </c>
      <c r="HO303" s="30">
        <v>6.83E-2</v>
      </c>
      <c r="HP303" s="30">
        <v>4.7E-2</v>
      </c>
      <c r="HQ303" s="30">
        <v>5.57E-2</v>
      </c>
      <c r="HR303" s="40">
        <v>4.1799999999999997E-2</v>
      </c>
      <c r="HS303" s="40">
        <v>6.1000000000000004E-3</v>
      </c>
      <c r="HT303" s="40">
        <v>1.04E-2</v>
      </c>
      <c r="HU303" s="40">
        <v>2.8199999999999999E-2</v>
      </c>
      <c r="HV303" s="40">
        <v>3.7600000000000001E-2</v>
      </c>
      <c r="HW303" s="40">
        <v>4.02E-2</v>
      </c>
      <c r="HX303" s="40">
        <v>8.09E-2</v>
      </c>
      <c r="HY303" s="34">
        <v>9.8199999999999996E-2</v>
      </c>
      <c r="HZ303" s="34">
        <v>5.33E-2</v>
      </c>
      <c r="IA303" s="34">
        <v>6.7299999999999999E-2</v>
      </c>
      <c r="IB303" s="34">
        <v>5.1700000000000003E-2</v>
      </c>
      <c r="IC303" s="34">
        <v>3.5299999999999998E-2</v>
      </c>
      <c r="ID303" s="34">
        <v>2.7300000000000001E-2</v>
      </c>
      <c r="IE303" s="34">
        <v>2.92E-2</v>
      </c>
      <c r="IF303" s="34">
        <v>3.9399999999999998E-2</v>
      </c>
      <c r="IG303" s="34">
        <v>2.3400000000000001E-2</v>
      </c>
      <c r="IH303" s="34">
        <v>4.5100000000000001E-2</v>
      </c>
      <c r="II303" s="34">
        <v>4.7800000000000002E-2</v>
      </c>
      <c r="IJ303" s="34">
        <v>5.4100000000000002E-2</v>
      </c>
      <c r="IK303" s="34">
        <v>1.6299999999999999E-2</v>
      </c>
      <c r="IL303" s="7">
        <v>2.3599999999999999E-2</v>
      </c>
      <c r="IM303" s="7">
        <v>1.9699999999999999E-2</v>
      </c>
      <c r="IN303" s="7">
        <v>2.07E-2</v>
      </c>
      <c r="IO303" s="7">
        <v>4.4200000000000003E-2</v>
      </c>
      <c r="IP303" s="7">
        <v>8.5099999999999995E-2</v>
      </c>
      <c r="IQ303" s="7">
        <v>7.6300000000000007E-2</v>
      </c>
      <c r="IR303" s="7">
        <v>6.0900000000000003E-2</v>
      </c>
      <c r="IS303" s="7">
        <v>5.1900000000000002E-2</v>
      </c>
      <c r="IT303" s="7">
        <v>4.19E-2</v>
      </c>
      <c r="IU303" s="7">
        <v>5.5899999999999998E-2</v>
      </c>
      <c r="IV303" s="7">
        <v>6.6199999999999995E-2</v>
      </c>
      <c r="IW303" s="7">
        <v>3.4700000000000002E-2</v>
      </c>
      <c r="IX303" s="7">
        <v>5.0099999999999999E-2</v>
      </c>
      <c r="IY303" s="7">
        <v>4.9299999999999997E-2</v>
      </c>
      <c r="IZ303" s="7">
        <v>6.1899999999999997E-2</v>
      </c>
      <c r="JA303" s="7">
        <v>5.0700000000000002E-2</v>
      </c>
      <c r="JB303" s="7">
        <v>3.85E-2</v>
      </c>
      <c r="JC303" s="16">
        <v>0.04</v>
      </c>
      <c r="JD303" s="16">
        <v>3.3799999999999997E-2</v>
      </c>
      <c r="JE303" s="16">
        <v>3.9699999999999999E-2</v>
      </c>
      <c r="JF303" s="16">
        <v>4.02E-2</v>
      </c>
      <c r="JG303" s="16">
        <v>4.7199999999999999E-2</v>
      </c>
      <c r="JH303" s="16">
        <v>3.9300000000000002E-2</v>
      </c>
      <c r="JI303" s="16">
        <v>5.2600000000000001E-2</v>
      </c>
      <c r="JJ303" s="16">
        <v>5.4199999999999998E-2</v>
      </c>
      <c r="JK303" s="16">
        <v>5.8900000000000001E-2</v>
      </c>
      <c r="JL303" s="16">
        <v>5.4600000000000003E-2</v>
      </c>
      <c r="JM303" s="16">
        <v>5.79E-2</v>
      </c>
      <c r="JN303" s="16">
        <v>4.9099999999999998E-2</v>
      </c>
      <c r="JO303" s="16">
        <v>4.3700000000000003E-2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</row>
    <row r="304" spans="24:419" ht="15.75" thickBot="1" x14ac:dyDescent="0.3">
      <c r="FN304" s="86">
        <v>-3.1199999999999999E-2</v>
      </c>
      <c r="FO304" s="30">
        <v>-3.9199999999999999E-2</v>
      </c>
      <c r="FP304" s="7">
        <v>-2.98E-2</v>
      </c>
      <c r="FQ304" s="22">
        <v>-3.4700000000000002E-2</v>
      </c>
      <c r="FR304" s="7">
        <v>-4.3799999999999999E-2</v>
      </c>
      <c r="FS304" s="16">
        <v>-2.1399999999999999E-2</v>
      </c>
      <c r="FT304" s="16">
        <v>-2.93E-2</v>
      </c>
      <c r="FU304" s="47">
        <v>-3.5499999999999997E-2</v>
      </c>
      <c r="FV304" s="47">
        <v>-1.6500000000000001E-2</v>
      </c>
      <c r="FW304" s="47">
        <v>-3.9800000000000002E-2</v>
      </c>
      <c r="FX304" s="7">
        <v>-4.9099999999999998E-2</v>
      </c>
      <c r="FY304" s="7">
        <v>-5.1900000000000002E-2</v>
      </c>
      <c r="FZ304" s="7">
        <v>-2.93E-2</v>
      </c>
      <c r="GA304" s="7">
        <v>-2.6200000000000001E-2</v>
      </c>
      <c r="GB304" s="7">
        <v>-2.46E-2</v>
      </c>
      <c r="GC304" s="7">
        <v>-4.5199999999999997E-2</v>
      </c>
      <c r="GD304" s="7">
        <v>-2.46E-2</v>
      </c>
      <c r="GE304" s="7">
        <v>-8.14E-2</v>
      </c>
      <c r="GF304" s="16">
        <v>-7.1599999999999997E-2</v>
      </c>
      <c r="GG304" s="16">
        <v>-5.4600000000000003E-2</v>
      </c>
      <c r="GH304" s="16">
        <v>-6.1499999999999999E-2</v>
      </c>
      <c r="GI304" s="16">
        <v>-9.0200000000000002E-2</v>
      </c>
      <c r="GJ304" s="16">
        <v>-7.2499999999999995E-2</v>
      </c>
      <c r="GK304" s="130">
        <v>-6.7100000000000007E-2</v>
      </c>
      <c r="GL304" s="7">
        <v>-7.4099999999999999E-2</v>
      </c>
      <c r="GM304" s="7">
        <v>-2.5399999999999999E-2</v>
      </c>
      <c r="GN304" s="7">
        <v>-1.5699999999999999E-2</v>
      </c>
      <c r="GO304" s="7">
        <v>-1.66E-2</v>
      </c>
      <c r="GP304" s="7">
        <v>9.5999999999999992E-3</v>
      </c>
      <c r="GQ304" s="7">
        <v>-4.5999999999999999E-3</v>
      </c>
      <c r="GR304" s="7">
        <v>5.0000000000000001E-3</v>
      </c>
      <c r="GS304" s="7">
        <v>-7.4000000000000003E-3</v>
      </c>
      <c r="GT304" s="7">
        <v>-2.6100000000000002E-2</v>
      </c>
      <c r="GU304" s="7">
        <v>-2.8400000000000002E-2</v>
      </c>
      <c r="GV304" s="7">
        <v>-5.7299999999999997E-2</v>
      </c>
      <c r="GW304" s="7">
        <v>-5.2400000000000002E-2</v>
      </c>
      <c r="GX304" s="7">
        <v>-0.03</v>
      </c>
      <c r="GY304" s="7">
        <v>-0.05</v>
      </c>
      <c r="GZ304" s="7">
        <v>-5.9799999999999999E-2</v>
      </c>
      <c r="HA304" s="16">
        <v>-6.8199999999999997E-2</v>
      </c>
      <c r="HB304" s="16">
        <v>-6.5299999999999997E-2</v>
      </c>
      <c r="HC304" s="16">
        <v>-4.6399999999999997E-2</v>
      </c>
      <c r="HD304" s="16">
        <v>-2.7699999999999999E-2</v>
      </c>
      <c r="HE304" s="7">
        <v>-3.7699999999999997E-2</v>
      </c>
      <c r="HF304" s="7">
        <v>-1.9599999999999999E-2</v>
      </c>
      <c r="HG304" s="7">
        <v>-1.1000000000000001E-3</v>
      </c>
      <c r="HH304" s="7">
        <v>2.5399999999999999E-2</v>
      </c>
      <c r="HI304" s="7">
        <v>5.5999999999999999E-3</v>
      </c>
      <c r="HJ304" s="7">
        <v>-1.1900000000000001E-2</v>
      </c>
      <c r="HK304" s="7">
        <v>-1.89E-2</v>
      </c>
      <c r="HL304" s="7">
        <v>-5.4199999999999998E-2</v>
      </c>
      <c r="HM304" s="7">
        <v>-2.9399999999999999E-2</v>
      </c>
      <c r="HN304" s="7">
        <v>-4.48E-2</v>
      </c>
      <c r="HO304" s="16">
        <v>-3.7199999999999997E-2</v>
      </c>
      <c r="HP304" s="16">
        <v>-2.87E-2</v>
      </c>
      <c r="HQ304" s="16">
        <v>-5.7000000000000002E-3</v>
      </c>
      <c r="HR304" s="16">
        <v>-1.54E-2</v>
      </c>
      <c r="HS304" s="7">
        <v>-5.6099999999999997E-2</v>
      </c>
      <c r="HT304" s="16">
        <v>-6.7400000000000002E-2</v>
      </c>
      <c r="HU304" s="7">
        <v>-6.1699999999999998E-2</v>
      </c>
      <c r="HV304" s="7">
        <v>-3.5200000000000002E-2</v>
      </c>
      <c r="HW304" s="7">
        <v>-1.4500000000000001E-2</v>
      </c>
      <c r="HX304" s="7">
        <v>-2.5000000000000001E-2</v>
      </c>
      <c r="HY304" s="7">
        <v>-2.7699999999999999E-2</v>
      </c>
      <c r="HZ304" s="7">
        <v>-1.4200000000000001E-2</v>
      </c>
      <c r="IA304" s="7">
        <v>-2.4799999999999999E-2</v>
      </c>
      <c r="IB304" s="7">
        <v>-1.01E-2</v>
      </c>
      <c r="IC304" s="7">
        <v>0</v>
      </c>
      <c r="ID304" s="7">
        <v>-1.8700000000000001E-2</v>
      </c>
      <c r="IE304" s="7">
        <v>-1.9800000000000002E-2</v>
      </c>
      <c r="IF304" s="7">
        <v>-3.1099999999999999E-2</v>
      </c>
      <c r="IG304" s="7">
        <v>-4.1999999999999997E-3</v>
      </c>
      <c r="IH304" s="16">
        <v>-1.4999999999999999E-2</v>
      </c>
      <c r="II304" s="16">
        <v>-6.7000000000000002E-3</v>
      </c>
      <c r="IJ304" s="7">
        <v>-1.23E-2</v>
      </c>
      <c r="IK304" s="16">
        <v>6.8999999999999999E-3</v>
      </c>
      <c r="IL304" s="16">
        <v>-8.9999999999999993E-3</v>
      </c>
      <c r="IM304" s="16">
        <v>-1.6999999999999999E-3</v>
      </c>
      <c r="IN304" s="16">
        <v>1.26E-2</v>
      </c>
      <c r="IO304" s="16">
        <v>1.67E-2</v>
      </c>
      <c r="IP304" s="16">
        <v>5.7000000000000002E-3</v>
      </c>
      <c r="IQ304" s="16">
        <v>-1.6E-2</v>
      </c>
      <c r="IR304" s="34">
        <v>1E-4</v>
      </c>
      <c r="IS304" s="16">
        <v>4.8999999999999998E-3</v>
      </c>
      <c r="IT304" s="16">
        <v>8.3000000000000001E-3</v>
      </c>
      <c r="IU304" s="16">
        <v>9.5999999999999992E-3</v>
      </c>
      <c r="IV304" s="16">
        <v>4.5999999999999999E-3</v>
      </c>
      <c r="IW304" s="16">
        <v>-3.3E-3</v>
      </c>
      <c r="IX304" s="16">
        <v>1.4E-2</v>
      </c>
      <c r="IY304" s="16">
        <v>9.7999999999999997E-3</v>
      </c>
      <c r="IZ304" s="16">
        <v>2.3900000000000001E-2</v>
      </c>
      <c r="JA304" s="16">
        <v>2.7199999999999998E-2</v>
      </c>
      <c r="JB304" s="16">
        <v>3.44E-2</v>
      </c>
      <c r="JC304" s="30">
        <v>1.52E-2</v>
      </c>
      <c r="JD304" s="30">
        <v>2.3900000000000001E-2</v>
      </c>
      <c r="JE304" s="30">
        <v>1.2E-2</v>
      </c>
      <c r="JF304" s="30">
        <v>-8.0000000000000002E-3</v>
      </c>
      <c r="JG304" s="30">
        <v>-1.83E-2</v>
      </c>
      <c r="JH304" s="30">
        <v>1.55E-2</v>
      </c>
      <c r="JI304" s="30">
        <v>3.3999999999999998E-3</v>
      </c>
      <c r="JJ304" s="30">
        <v>7.1999999999999998E-3</v>
      </c>
      <c r="JK304" s="30">
        <v>6.4999999999999997E-3</v>
      </c>
      <c r="JL304" s="30">
        <v>1.7100000000000001E-2</v>
      </c>
      <c r="JM304" s="30">
        <v>1.6899999999999998E-2</v>
      </c>
      <c r="JN304" s="30">
        <v>3.2399999999999998E-2</v>
      </c>
      <c r="JO304" s="30">
        <v>4.0500000000000001E-2</v>
      </c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</row>
    <row r="305" spans="83:342" ht="15.75" thickBot="1" x14ac:dyDescent="0.3">
      <c r="FN305" s="34">
        <v>-3.7600000000000001E-2</v>
      </c>
      <c r="FO305" s="16">
        <v>-4.2500000000000003E-2</v>
      </c>
      <c r="FP305" s="22">
        <v>-3.9800000000000002E-2</v>
      </c>
      <c r="FQ305" s="16">
        <v>-3.85E-2</v>
      </c>
      <c r="FR305" s="86">
        <v>-4.6699999999999998E-2</v>
      </c>
      <c r="FS305" s="86">
        <v>-3.6400000000000002E-2</v>
      </c>
      <c r="FT305" s="22">
        <v>-6.2600000000000003E-2</v>
      </c>
      <c r="FU305" s="16">
        <v>-6.6900000000000001E-2</v>
      </c>
      <c r="FV305" s="16">
        <v>-6.7699999999999996E-2</v>
      </c>
      <c r="FW305" s="7">
        <v>-6.6600000000000006E-2</v>
      </c>
      <c r="FX305" s="47">
        <v>-5.74E-2</v>
      </c>
      <c r="FY305" s="47">
        <v>-7.1800000000000003E-2</v>
      </c>
      <c r="FZ305" s="16">
        <v>-8.0600000000000005E-2</v>
      </c>
      <c r="GA305" s="16">
        <v>-7.3700000000000002E-2</v>
      </c>
      <c r="GB305" s="47">
        <v>-5.4800000000000001E-2</v>
      </c>
      <c r="GC305" s="16">
        <v>-7.7799999999999994E-2</v>
      </c>
      <c r="GD305" s="47">
        <v>-7.3999999999999996E-2</v>
      </c>
      <c r="GE305" s="16">
        <v>-9.2100000000000001E-2</v>
      </c>
      <c r="GF305" s="7">
        <v>-7.7600000000000002E-2</v>
      </c>
      <c r="GG305" s="7">
        <v>-6.4299999999999996E-2</v>
      </c>
      <c r="GH305" s="7">
        <v>-0.1075</v>
      </c>
      <c r="GI305" s="47">
        <v>-0.1095</v>
      </c>
      <c r="GJ305" s="7">
        <v>-0.1023</v>
      </c>
      <c r="GK305" s="82">
        <v>-8.5900000000000004E-2</v>
      </c>
      <c r="GL305" s="16">
        <v>-7.6999999999999999E-2</v>
      </c>
      <c r="GM305" s="16">
        <v>-5.4800000000000001E-2</v>
      </c>
      <c r="GN305" s="16">
        <v>-6.0999999999999999E-2</v>
      </c>
      <c r="GO305" s="16">
        <v>-7.0300000000000001E-2</v>
      </c>
      <c r="GP305" s="16">
        <v>-7.4300000000000005E-2</v>
      </c>
      <c r="GQ305" s="16">
        <v>-5.1400000000000001E-2</v>
      </c>
      <c r="GR305" s="16">
        <v>-8.4599999999999995E-2</v>
      </c>
      <c r="GS305" s="16">
        <v>-7.2700000000000001E-2</v>
      </c>
      <c r="GT305" s="16">
        <v>-9.4100000000000003E-2</v>
      </c>
      <c r="GU305" s="16">
        <v>-7.5800000000000006E-2</v>
      </c>
      <c r="GV305" s="16">
        <v>-8.1500000000000003E-2</v>
      </c>
      <c r="GW305" s="16">
        <v>-7.7299999999999994E-2</v>
      </c>
      <c r="GX305" s="16">
        <v>-5.7200000000000001E-2</v>
      </c>
      <c r="GY305" s="16">
        <v>-7.7799999999999994E-2</v>
      </c>
      <c r="GZ305" s="16">
        <v>-6.7699999999999996E-2</v>
      </c>
      <c r="HA305" s="7">
        <v>-8.4599999999999995E-2</v>
      </c>
      <c r="HB305" s="7">
        <v>-7.1300000000000002E-2</v>
      </c>
      <c r="HC305" s="7">
        <v>-5.6399999999999999E-2</v>
      </c>
      <c r="HD305" s="7">
        <v>-3.3500000000000002E-2</v>
      </c>
      <c r="HE305" s="16">
        <v>-4.4999999999999998E-2</v>
      </c>
      <c r="HF305" s="16">
        <v>-4.9700000000000001E-2</v>
      </c>
      <c r="HG305" s="16">
        <v>-3.04E-2</v>
      </c>
      <c r="HH305" s="16">
        <v>-8.3000000000000004E-2</v>
      </c>
      <c r="HI305" s="16">
        <v>-7.2300000000000003E-2</v>
      </c>
      <c r="HJ305" s="16">
        <v>-7.7600000000000002E-2</v>
      </c>
      <c r="HK305" s="16">
        <v>-5.3999999999999999E-2</v>
      </c>
      <c r="HL305" s="16">
        <v>-5.6399999999999999E-2</v>
      </c>
      <c r="HM305" s="16">
        <v>-4.7199999999999999E-2</v>
      </c>
      <c r="HN305" s="16">
        <v>-4.4999999999999998E-2</v>
      </c>
      <c r="HO305" s="7">
        <v>-0.05</v>
      </c>
      <c r="HP305" s="7">
        <v>-5.3100000000000001E-2</v>
      </c>
      <c r="HQ305" s="7">
        <v>-7.4499999999999997E-2</v>
      </c>
      <c r="HR305" s="7">
        <v>-5.7500000000000002E-2</v>
      </c>
      <c r="HS305" s="16">
        <v>-6.5799999999999997E-2</v>
      </c>
      <c r="HT305" s="7">
        <v>-6.8900000000000003E-2</v>
      </c>
      <c r="HU305" s="16">
        <v>-9.1200000000000003E-2</v>
      </c>
      <c r="HV305" s="16">
        <v>-7.8E-2</v>
      </c>
      <c r="HW305" s="16">
        <v>-6.9500000000000006E-2</v>
      </c>
      <c r="HX305" s="16">
        <v>-8.3000000000000004E-2</v>
      </c>
      <c r="HY305" s="16">
        <v>-8.9200000000000002E-2</v>
      </c>
      <c r="HZ305" s="16">
        <v>-8.3099999999999993E-2</v>
      </c>
      <c r="IA305" s="16">
        <v>-7.2999999999999995E-2</v>
      </c>
      <c r="IB305" s="16">
        <v>-6.4699999999999994E-2</v>
      </c>
      <c r="IC305" s="16">
        <v>-5.7599999999999998E-2</v>
      </c>
      <c r="ID305" s="16">
        <v>-4.3299999999999998E-2</v>
      </c>
      <c r="IE305" s="16">
        <v>-4.1599999999999998E-2</v>
      </c>
      <c r="IF305" s="16">
        <v>-4.5600000000000002E-2</v>
      </c>
      <c r="IG305" s="16">
        <v>-2.9399999999999999E-2</v>
      </c>
      <c r="IH305" s="7">
        <v>-2.2599999999999999E-2</v>
      </c>
      <c r="II305" s="7">
        <v>-1.95E-2</v>
      </c>
      <c r="IJ305" s="16">
        <v>-1.34E-2</v>
      </c>
      <c r="IK305" s="7">
        <v>-5.3E-3</v>
      </c>
      <c r="IL305" s="34">
        <v>-9.4999999999999998E-3</v>
      </c>
      <c r="IM305" s="34">
        <v>-4.4999999999999997E-3</v>
      </c>
      <c r="IN305" s="34">
        <v>-1.55E-2</v>
      </c>
      <c r="IO305" s="34">
        <v>-1.8499999999999999E-2</v>
      </c>
      <c r="IP305" s="34">
        <v>-6.1400000000000003E-2</v>
      </c>
      <c r="IQ305" s="34">
        <v>-2.8299999999999999E-2</v>
      </c>
      <c r="IR305" s="16">
        <v>-1.8100000000000002E-2</v>
      </c>
      <c r="IS305" s="34">
        <v>4.7000000000000002E-3</v>
      </c>
      <c r="IT305" s="34">
        <v>-2.7000000000000001E-3</v>
      </c>
      <c r="IU305" s="34">
        <v>-5.1999999999999998E-2</v>
      </c>
      <c r="IV305" s="34">
        <v>-4.7800000000000002E-2</v>
      </c>
      <c r="IW305" s="34">
        <v>-4.6800000000000001E-2</v>
      </c>
      <c r="IX305" s="34">
        <v>-7.6399999999999996E-2</v>
      </c>
      <c r="IY305" s="34">
        <v>-8.7300000000000003E-2</v>
      </c>
      <c r="IZ305" s="34">
        <v>-0.1062</v>
      </c>
      <c r="JA305" s="34">
        <v>-0.1048</v>
      </c>
      <c r="JB305" s="34">
        <v>-0.105</v>
      </c>
      <c r="JC305" s="47">
        <v>-8.7999999999999995E-2</v>
      </c>
      <c r="JD305" s="47">
        <v>-0.1017</v>
      </c>
      <c r="JE305" s="47">
        <v>-9.1600000000000001E-2</v>
      </c>
      <c r="JF305" s="47">
        <v>-8.9599999999999999E-2</v>
      </c>
      <c r="JG305" s="47">
        <v>-8.6300000000000002E-2</v>
      </c>
      <c r="JH305" s="47">
        <v>-9.8299999999999998E-2</v>
      </c>
      <c r="JI305" s="47">
        <v>-0.1169</v>
      </c>
      <c r="JJ305" s="47">
        <v>-0.1021</v>
      </c>
      <c r="JK305" s="47">
        <v>-6.7199999999999996E-2</v>
      </c>
      <c r="JL305" s="47">
        <v>-6.7900000000000002E-2</v>
      </c>
      <c r="JM305" s="47">
        <v>-7.6100000000000001E-2</v>
      </c>
      <c r="JN305" s="47">
        <v>-5.6800000000000003E-2</v>
      </c>
      <c r="JO305" s="47">
        <v>-6.0400000000000002E-2</v>
      </c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</row>
    <row r="306" spans="83:342" ht="15.75" thickBot="1" x14ac:dyDescent="0.3">
      <c r="FN306" s="16">
        <v>-4.19E-2</v>
      </c>
      <c r="FO306" s="86">
        <v>-4.5600000000000002E-2</v>
      </c>
      <c r="FP306" s="16">
        <v>-6.9500000000000006E-2</v>
      </c>
      <c r="FQ306" s="86">
        <v>-4.6699999999999998E-2</v>
      </c>
      <c r="FR306" s="16">
        <v>-4.6899999999999997E-2</v>
      </c>
      <c r="FS306" s="22">
        <v>-5.8500000000000003E-2</v>
      </c>
      <c r="FT306" s="7">
        <v>-6.8900000000000003E-2</v>
      </c>
      <c r="FU306" s="7">
        <v>-8.0799999999999997E-2</v>
      </c>
      <c r="FV306" s="7">
        <v>-8.4099999999999994E-2</v>
      </c>
      <c r="FW306" s="16">
        <v>-8.9200000000000002E-2</v>
      </c>
      <c r="FX306" s="16">
        <v>-8.4900000000000003E-2</v>
      </c>
      <c r="FY306" s="16">
        <v>-8.7999999999999995E-2</v>
      </c>
      <c r="FZ306" s="47">
        <v>-8.5999999999999993E-2</v>
      </c>
      <c r="GA306" s="47">
        <v>-7.7100000000000002E-2</v>
      </c>
      <c r="GB306" s="16">
        <v>-7.4200000000000002E-2</v>
      </c>
      <c r="GC306" s="47">
        <v>-9.2399999999999996E-2</v>
      </c>
      <c r="GD306" s="16">
        <v>-0.1095</v>
      </c>
      <c r="GE306" s="47">
        <v>-0.12280000000000001</v>
      </c>
      <c r="GF306" s="47">
        <v>-0.10539999999999999</v>
      </c>
      <c r="GG306" s="47">
        <v>-9.5799999999999996E-2</v>
      </c>
      <c r="GH306" s="47">
        <v>-0.1143</v>
      </c>
      <c r="GI306" s="7">
        <v>-0.115</v>
      </c>
      <c r="GJ306" s="47">
        <v>-0.14299999999999999</v>
      </c>
      <c r="GK306" s="79">
        <v>-0.1593</v>
      </c>
      <c r="GL306" s="47">
        <v>-0.15570000000000001</v>
      </c>
      <c r="GM306" s="47">
        <v>-0.1113</v>
      </c>
      <c r="GN306" s="47">
        <v>-8.9300000000000004E-2</v>
      </c>
      <c r="GO306" s="47">
        <v>-8.7499999999999994E-2</v>
      </c>
      <c r="GP306" s="47">
        <v>-0.1089</v>
      </c>
      <c r="GQ306" s="47">
        <v>-0.13100000000000001</v>
      </c>
      <c r="GR306" s="47">
        <v>-0.16059999999999999</v>
      </c>
      <c r="GS306" s="47">
        <v>-0.1394</v>
      </c>
      <c r="GT306" s="47">
        <v>-0.15629999999999999</v>
      </c>
      <c r="GU306" s="47">
        <v>-0.16919999999999999</v>
      </c>
      <c r="GV306" s="47">
        <v>-0.19670000000000001</v>
      </c>
      <c r="GW306" s="47">
        <v>-0.21110000000000001</v>
      </c>
      <c r="GX306" s="47">
        <v>-0.17829999999999999</v>
      </c>
      <c r="GY306" s="47">
        <v>-0.19470000000000001</v>
      </c>
      <c r="GZ306" s="47">
        <v>-0.23469999999999999</v>
      </c>
      <c r="HA306" s="47">
        <v>-0.2253</v>
      </c>
      <c r="HB306" s="47">
        <v>-0.24329999999999999</v>
      </c>
      <c r="HC306" s="86">
        <v>-0.22700000000000001</v>
      </c>
      <c r="HD306" s="86">
        <v>-0.2117</v>
      </c>
      <c r="HE306" s="86">
        <v>-0.21379999999999999</v>
      </c>
      <c r="HF306" s="86">
        <v>-0.2402</v>
      </c>
      <c r="HG306" s="86">
        <v>-0.22770000000000001</v>
      </c>
      <c r="HH306" s="47">
        <v>-0.19850000000000001</v>
      </c>
      <c r="HI306" s="47">
        <v>-0.19209999999999999</v>
      </c>
      <c r="HJ306" s="47">
        <v>-0.21540000000000001</v>
      </c>
      <c r="HK306" s="47">
        <v>-0.2321</v>
      </c>
      <c r="HL306" s="47">
        <v>-0.25750000000000001</v>
      </c>
      <c r="HM306" s="86">
        <v>-0.2485</v>
      </c>
      <c r="HN306" s="86">
        <v>-0.25040000000000001</v>
      </c>
      <c r="HO306" s="86">
        <v>-0.24529999999999999</v>
      </c>
      <c r="HP306" s="86">
        <v>-0.23250000000000001</v>
      </c>
      <c r="HQ306" s="86">
        <v>-0.2</v>
      </c>
      <c r="HR306" s="86">
        <v>-0.18079999999999999</v>
      </c>
      <c r="HS306" s="47">
        <v>-0.17649999999999999</v>
      </c>
      <c r="HT306" s="47">
        <v>-0.19539999999999999</v>
      </c>
      <c r="HU306" s="86">
        <v>-0.21049999999999999</v>
      </c>
      <c r="HV306" s="86">
        <v>-0.19059999999999999</v>
      </c>
      <c r="HW306" s="86">
        <v>-0.1769</v>
      </c>
      <c r="HX306" s="86">
        <v>-0.1862</v>
      </c>
      <c r="HY306" s="86">
        <v>-0.22170000000000001</v>
      </c>
      <c r="HZ306" s="86">
        <v>-0.2056</v>
      </c>
      <c r="IA306" s="86">
        <v>-0.21740000000000001</v>
      </c>
      <c r="IB306" s="86">
        <v>-0.2172</v>
      </c>
      <c r="IC306" s="86">
        <v>-0.2089</v>
      </c>
      <c r="ID306" s="86">
        <v>-0.21779999999999999</v>
      </c>
      <c r="IE306" s="86">
        <v>-0.2268</v>
      </c>
      <c r="IF306" s="47">
        <v>-0.2414</v>
      </c>
      <c r="IG306" s="86">
        <v>-0.2422</v>
      </c>
      <c r="IH306" s="86">
        <v>-0.25619999999999998</v>
      </c>
      <c r="II306" s="86">
        <v>-0.26769999999999999</v>
      </c>
      <c r="IJ306" s="86">
        <v>-0.2888</v>
      </c>
      <c r="IK306" s="47">
        <v>-0.29759999999999998</v>
      </c>
      <c r="IL306" s="47">
        <v>-0.26469999999999999</v>
      </c>
      <c r="IM306" s="47">
        <v>-0.26679999999999998</v>
      </c>
      <c r="IN306" s="47">
        <v>-0.26939999999999997</v>
      </c>
      <c r="IO306" s="47">
        <v>-0.24079999999999999</v>
      </c>
      <c r="IP306" s="47">
        <v>-0.2218</v>
      </c>
      <c r="IQ306" s="47">
        <v>-0.19550000000000001</v>
      </c>
      <c r="IR306" s="47">
        <v>-0.21149999999999999</v>
      </c>
      <c r="IS306" s="47">
        <v>-0.22850000000000001</v>
      </c>
      <c r="IT306" s="47">
        <v>-0.23269999999999999</v>
      </c>
      <c r="IU306" s="47">
        <v>-0.21729999999999999</v>
      </c>
      <c r="IV306" s="47">
        <v>-0.21579999999999999</v>
      </c>
      <c r="IW306" s="47">
        <v>-0.218</v>
      </c>
      <c r="IX306" s="47">
        <v>-0.188</v>
      </c>
      <c r="IY306" s="47">
        <v>-0.15029999999999999</v>
      </c>
      <c r="IZ306" s="47">
        <v>-0.12770000000000001</v>
      </c>
      <c r="JA306" s="47">
        <v>-0.11609999999999999</v>
      </c>
      <c r="JB306" s="47">
        <v>-0.14299999999999999</v>
      </c>
      <c r="JC306" s="34">
        <v>-0.1305</v>
      </c>
      <c r="JD306" s="34">
        <v>-0.11310000000000001</v>
      </c>
      <c r="JE306" s="34">
        <v>-0.1226</v>
      </c>
      <c r="JF306" s="34">
        <v>-0.13450000000000001</v>
      </c>
      <c r="JG306" s="34">
        <v>-0.1394</v>
      </c>
      <c r="JH306" s="34">
        <v>-0.13600000000000001</v>
      </c>
      <c r="JI306" s="34">
        <v>-0.1542</v>
      </c>
      <c r="JJ306" s="34">
        <v>-0.1623</v>
      </c>
      <c r="JK306" s="34">
        <v>-0.1517</v>
      </c>
      <c r="JL306" s="34">
        <v>-0.13519999999999999</v>
      </c>
      <c r="JM306" s="34">
        <v>-0.1346</v>
      </c>
      <c r="JN306" s="34">
        <v>-0.12609999999999999</v>
      </c>
      <c r="JO306" s="34">
        <v>-0.1484</v>
      </c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</row>
    <row r="307" spans="83:342" ht="15.75" thickBot="1" x14ac:dyDescent="0.3">
      <c r="FN307" s="22">
        <v>-5.2699999999999997E-2</v>
      </c>
      <c r="FO307" s="22">
        <v>-7.0300000000000001E-2</v>
      </c>
      <c r="FP307" s="86">
        <v>-7.5499999999999998E-2</v>
      </c>
      <c r="FQ307" s="7">
        <v>-5.8299999999999998E-2</v>
      </c>
      <c r="FR307" s="22">
        <v>-5.91E-2</v>
      </c>
      <c r="FS307" s="7">
        <v>-9.0399999999999994E-2</v>
      </c>
      <c r="FT307" s="86">
        <v>-9.8599999999999993E-2</v>
      </c>
      <c r="FU307" s="86">
        <v>-0.10970000000000001</v>
      </c>
      <c r="FV307" s="86">
        <v>-9.1700000000000004E-2</v>
      </c>
      <c r="FW307" s="86">
        <v>-0.13059999999999999</v>
      </c>
      <c r="FX307" s="86">
        <v>-0.1368</v>
      </c>
      <c r="FY307" s="86">
        <v>-0.17</v>
      </c>
      <c r="FZ307" s="86">
        <v>-0.1593</v>
      </c>
      <c r="GA307" s="86">
        <v>-0.17</v>
      </c>
      <c r="GB307" s="86">
        <v>-0.1714</v>
      </c>
      <c r="GC307" s="86">
        <v>-0.1726</v>
      </c>
      <c r="GD307" s="86">
        <v>-0.16420000000000001</v>
      </c>
      <c r="GE307" s="86">
        <v>-0.1958</v>
      </c>
      <c r="GF307" s="86">
        <v>-0.1802</v>
      </c>
      <c r="GG307" s="86">
        <v>-0.19239999999999999</v>
      </c>
      <c r="GH307" s="86">
        <v>-0.23169999999999999</v>
      </c>
      <c r="GI307" s="86">
        <v>-0.24099999999999999</v>
      </c>
      <c r="GJ307" s="86">
        <v>-0.23619999999999999</v>
      </c>
      <c r="GK307" s="80">
        <v>-0.24030000000000001</v>
      </c>
      <c r="GL307" s="86">
        <v>-0.24679999999999999</v>
      </c>
      <c r="GM307" s="86">
        <v>-0.21879999999999999</v>
      </c>
      <c r="GN307" s="86">
        <v>-0.21049999999999999</v>
      </c>
      <c r="GO307" s="86">
        <v>-0.1956</v>
      </c>
      <c r="GP307" s="86">
        <v>-0.1991</v>
      </c>
      <c r="GQ307" s="86">
        <v>-0.23480000000000001</v>
      </c>
      <c r="GR307" s="86">
        <v>-0.24640000000000001</v>
      </c>
      <c r="GS307" s="86">
        <v>-0.2276</v>
      </c>
      <c r="GT307" s="86">
        <v>-0.24679999999999999</v>
      </c>
      <c r="GU307" s="86">
        <v>-0.24179999999999999</v>
      </c>
      <c r="GV307" s="86">
        <v>-0.24610000000000001</v>
      </c>
      <c r="GW307" s="86">
        <v>-0.24049999999999999</v>
      </c>
      <c r="GX307" s="86">
        <v>-0.223</v>
      </c>
      <c r="GY307" s="86">
        <v>-0.2394</v>
      </c>
      <c r="GZ307" s="86">
        <v>-0.2515</v>
      </c>
      <c r="HA307" s="86">
        <v>-0.2717</v>
      </c>
      <c r="HB307" s="86">
        <v>-0.26960000000000001</v>
      </c>
      <c r="HC307" s="47">
        <v>-0.25929999999999997</v>
      </c>
      <c r="HD307" s="47">
        <v>-0.27689999999999998</v>
      </c>
      <c r="HE307" s="47">
        <v>-0.27250000000000002</v>
      </c>
      <c r="HF307" s="47">
        <v>-0.26490000000000002</v>
      </c>
      <c r="HG307" s="47">
        <v>-0.2379</v>
      </c>
      <c r="HH307" s="86">
        <v>-0.25259999999999999</v>
      </c>
      <c r="HI307" s="86">
        <v>-0.246</v>
      </c>
      <c r="HJ307" s="86">
        <v>-0.28589999999999999</v>
      </c>
      <c r="HK307" s="86">
        <v>-0.27060000000000001</v>
      </c>
      <c r="HL307" s="86">
        <v>-0.27250000000000002</v>
      </c>
      <c r="HM307" s="47">
        <v>-0.27200000000000002</v>
      </c>
      <c r="HN307" s="47">
        <v>-0.27279999999999999</v>
      </c>
      <c r="HO307" s="47">
        <v>-0.27600000000000002</v>
      </c>
      <c r="HP307" s="47">
        <v>-0.2772</v>
      </c>
      <c r="HQ307" s="47">
        <v>-0.2505</v>
      </c>
      <c r="HR307" s="47">
        <v>-0.24110000000000001</v>
      </c>
      <c r="HS307" s="86">
        <v>-0.19239999999999999</v>
      </c>
      <c r="HT307" s="86">
        <v>-0.19839999999999999</v>
      </c>
      <c r="HU307" s="47">
        <v>-0.23649999999999999</v>
      </c>
      <c r="HV307" s="47">
        <v>-0.2021</v>
      </c>
      <c r="HW307" s="47">
        <v>-0.19289999999999999</v>
      </c>
      <c r="HX307" s="47">
        <v>-0.218</v>
      </c>
      <c r="HY307" s="47">
        <v>-0.25950000000000001</v>
      </c>
      <c r="HZ307" s="47">
        <v>-0.245</v>
      </c>
      <c r="IA307" s="47">
        <v>-0.26800000000000002</v>
      </c>
      <c r="IB307" s="47">
        <v>-0.2646</v>
      </c>
      <c r="IC307" s="47">
        <v>-0.25750000000000001</v>
      </c>
      <c r="ID307" s="47">
        <v>-0.26290000000000002</v>
      </c>
      <c r="IE307" s="47">
        <v>-0.2407</v>
      </c>
      <c r="IF307" s="86">
        <v>-0.2631</v>
      </c>
      <c r="IG307" s="47">
        <v>-0.26219999999999999</v>
      </c>
      <c r="IH307" s="47">
        <v>-0.30759999999999998</v>
      </c>
      <c r="II307" s="47">
        <v>-0.30909999999999999</v>
      </c>
      <c r="IJ307" s="47">
        <v>-0.30020000000000002</v>
      </c>
      <c r="IK307" s="80">
        <v>-0.30620000000000003</v>
      </c>
      <c r="IL307" s="86">
        <v>-0.31859999999999999</v>
      </c>
      <c r="IM307" s="86">
        <v>-0.31359999999999999</v>
      </c>
      <c r="IN307" s="86">
        <v>-0.3236</v>
      </c>
      <c r="IO307" s="86">
        <v>-0.33550000000000002</v>
      </c>
      <c r="IP307" s="86">
        <v>-0.29830000000000001</v>
      </c>
      <c r="IQ307" s="86">
        <v>-0.30659999999999998</v>
      </c>
      <c r="IR307" s="86">
        <v>-0.31540000000000001</v>
      </c>
      <c r="IS307" s="86">
        <v>-0.3241</v>
      </c>
      <c r="IT307" s="86">
        <v>-0.3377</v>
      </c>
      <c r="IU307" s="86">
        <v>-0.3115</v>
      </c>
      <c r="IV307" s="86">
        <v>-0.312</v>
      </c>
      <c r="IW307" s="86">
        <v>-0.3201</v>
      </c>
      <c r="IX307" s="86">
        <v>-0.31490000000000001</v>
      </c>
      <c r="IY307" s="86">
        <v>-0.32750000000000001</v>
      </c>
      <c r="IZ307" s="86">
        <v>-0.3251</v>
      </c>
      <c r="JA307" s="86">
        <v>-0.29630000000000001</v>
      </c>
      <c r="JB307" s="86">
        <v>-0.27479999999999999</v>
      </c>
      <c r="JC307" s="86">
        <v>-0.22459999999999999</v>
      </c>
      <c r="JD307" s="86">
        <v>-0.23569999999999999</v>
      </c>
      <c r="JE307" s="86">
        <v>-0.22869999999999999</v>
      </c>
      <c r="JF307" s="80">
        <v>-0.21729999999999999</v>
      </c>
      <c r="JG307" s="86">
        <v>-0.26136999999999999</v>
      </c>
      <c r="JH307" s="86">
        <v>-0.257478571428571</v>
      </c>
      <c r="JI307" s="86">
        <v>-0.25358714285714301</v>
      </c>
      <c r="JJ307" s="86">
        <v>-0.24969571428571399</v>
      </c>
      <c r="JK307" s="80">
        <v>-0.17</v>
      </c>
      <c r="JL307" s="86">
        <v>-0.18029999999999999</v>
      </c>
      <c r="JM307" s="86">
        <v>-0.18559999999999999</v>
      </c>
      <c r="JN307" s="86">
        <v>-0.20530000000000001</v>
      </c>
      <c r="JO307" s="86">
        <v>-0.1953</v>
      </c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/>
      <c r="MC307" t="s">
        <v>62</v>
      </c>
    </row>
    <row r="308" spans="83:342" ht="15.75" thickBot="1" x14ac:dyDescent="0.3">
      <c r="GJ308" s="55" t="s">
        <v>91</v>
      </c>
      <c r="GU308" t="s">
        <v>62</v>
      </c>
      <c r="GV308" t="s">
        <v>62</v>
      </c>
      <c r="HB308" t="s">
        <v>62</v>
      </c>
      <c r="HC308" t="s">
        <v>62</v>
      </c>
      <c r="HD308" s="54" t="s">
        <v>91</v>
      </c>
      <c r="HF308" t="s">
        <v>62</v>
      </c>
      <c r="HG308" t="s">
        <v>62</v>
      </c>
      <c r="HI308" t="s">
        <v>62</v>
      </c>
      <c r="HJ308" t="s">
        <v>62</v>
      </c>
      <c r="HK308" t="s">
        <v>62</v>
      </c>
      <c r="HY308" s="54" t="s">
        <v>91</v>
      </c>
      <c r="HZ308" t="s">
        <v>62</v>
      </c>
      <c r="IG308" t="s">
        <v>62</v>
      </c>
      <c r="IJ308" t="s">
        <v>62</v>
      </c>
      <c r="IU308" s="54" t="s">
        <v>114</v>
      </c>
      <c r="IV308" t="s">
        <v>62</v>
      </c>
      <c r="JB308" t="s">
        <v>62</v>
      </c>
      <c r="JD308" t="s">
        <v>62</v>
      </c>
      <c r="JE308" t="s">
        <v>62</v>
      </c>
      <c r="JG308" t="s">
        <v>62</v>
      </c>
      <c r="JH308" t="s">
        <v>62</v>
      </c>
      <c r="JI308" t="s">
        <v>62</v>
      </c>
      <c r="JJ308" t="s">
        <v>62</v>
      </c>
      <c r="JK308" t="s">
        <v>62</v>
      </c>
      <c r="JL308" t="s">
        <v>62</v>
      </c>
      <c r="JN308" t="s">
        <v>62</v>
      </c>
      <c r="JO308" t="s">
        <v>62</v>
      </c>
      <c r="JP308" t="s">
        <v>62</v>
      </c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</row>
    <row r="309" spans="83:342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FT309" t="s">
        <v>62</v>
      </c>
      <c r="GH309" s="11" t="s">
        <v>43</v>
      </c>
      <c r="GJ309" s="344" t="s">
        <v>105</v>
      </c>
      <c r="GK309" s="342">
        <v>43500</v>
      </c>
      <c r="GL309" s="342">
        <v>43501</v>
      </c>
      <c r="GM309" s="342">
        <v>43502</v>
      </c>
      <c r="GN309" s="342">
        <v>43503</v>
      </c>
      <c r="GO309" s="342">
        <v>43504</v>
      </c>
      <c r="GP309" s="342">
        <v>43507</v>
      </c>
      <c r="GQ309" s="342">
        <v>43508</v>
      </c>
      <c r="GR309" s="342">
        <v>43509</v>
      </c>
      <c r="GS309" s="342">
        <v>43510</v>
      </c>
      <c r="GT309" s="342">
        <v>43511</v>
      </c>
      <c r="GU309" s="342">
        <v>43514</v>
      </c>
      <c r="GV309" s="342">
        <v>43515</v>
      </c>
      <c r="GW309" s="342">
        <v>43516</v>
      </c>
      <c r="GX309" s="342">
        <v>43517</v>
      </c>
      <c r="GY309" s="342">
        <v>43518</v>
      </c>
      <c r="GZ309" s="342">
        <v>43521</v>
      </c>
      <c r="HA309" s="342">
        <v>43522</v>
      </c>
      <c r="HB309" s="342">
        <v>43523</v>
      </c>
      <c r="HC309" s="342">
        <v>43524</v>
      </c>
      <c r="HD309" s="54" t="s">
        <v>104</v>
      </c>
      <c r="HE309" s="342">
        <v>43528</v>
      </c>
      <c r="HF309" s="342">
        <v>43529</v>
      </c>
      <c r="HG309" s="342">
        <v>43530</v>
      </c>
      <c r="HH309" s="342">
        <v>43531</v>
      </c>
      <c r="HI309" s="344" t="s">
        <v>100</v>
      </c>
      <c r="HJ309" s="342">
        <v>43535</v>
      </c>
      <c r="HK309" s="342">
        <v>43536</v>
      </c>
      <c r="HL309" s="342">
        <v>43537</v>
      </c>
      <c r="HM309" s="342">
        <v>43538</v>
      </c>
      <c r="HN309" s="342">
        <v>43539</v>
      </c>
      <c r="HO309" s="342">
        <v>43542</v>
      </c>
      <c r="HP309" s="342">
        <v>43543</v>
      </c>
      <c r="HQ309" s="342">
        <v>43544</v>
      </c>
      <c r="HR309" s="342">
        <v>43545</v>
      </c>
      <c r="HS309" s="342">
        <v>43546</v>
      </c>
      <c r="HT309" s="342">
        <v>43549</v>
      </c>
      <c r="HU309" s="342">
        <v>43550</v>
      </c>
      <c r="HV309" s="342">
        <v>43551</v>
      </c>
      <c r="HW309" s="342">
        <v>43552</v>
      </c>
      <c r="HX309" s="342">
        <v>43553</v>
      </c>
      <c r="HY309" s="54" t="s">
        <v>110</v>
      </c>
      <c r="HZ309" s="342">
        <v>43557</v>
      </c>
      <c r="IA309" s="342">
        <v>43558</v>
      </c>
      <c r="IB309" s="342">
        <v>43559</v>
      </c>
      <c r="IC309" s="345" t="s">
        <v>100</v>
      </c>
      <c r="ID309" s="342">
        <v>43563</v>
      </c>
      <c r="IE309" s="342">
        <v>43564</v>
      </c>
      <c r="IF309" s="342">
        <v>43565</v>
      </c>
      <c r="IG309" s="342">
        <v>43566</v>
      </c>
      <c r="IH309" s="342">
        <v>43567</v>
      </c>
      <c r="II309" s="342">
        <v>43570</v>
      </c>
      <c r="IJ309" s="342">
        <v>43571</v>
      </c>
      <c r="IK309" s="342">
        <v>43572</v>
      </c>
      <c r="IL309" s="342">
        <v>43573</v>
      </c>
      <c r="IM309" s="342">
        <v>43574</v>
      </c>
      <c r="IN309" s="342">
        <v>43577</v>
      </c>
      <c r="IO309" s="342">
        <v>43578</v>
      </c>
      <c r="IP309" s="342">
        <v>43579</v>
      </c>
      <c r="IQ309" s="342">
        <v>43580</v>
      </c>
      <c r="IR309" s="342">
        <v>43581</v>
      </c>
      <c r="IS309" s="342">
        <v>43584</v>
      </c>
      <c r="IT309" s="342">
        <v>43585</v>
      </c>
      <c r="IU309" s="342">
        <v>43586</v>
      </c>
      <c r="IV309" s="342">
        <v>43587</v>
      </c>
      <c r="IW309" s="345" t="s">
        <v>100</v>
      </c>
      <c r="IX309" s="342">
        <v>43591</v>
      </c>
      <c r="IY309" s="342">
        <v>43592</v>
      </c>
      <c r="IZ309" s="342">
        <v>43593</v>
      </c>
      <c r="JA309" s="342">
        <v>43594</v>
      </c>
      <c r="JB309" s="342">
        <v>43595</v>
      </c>
      <c r="JC309" s="342">
        <v>43598</v>
      </c>
      <c r="JD309" s="342">
        <v>43599</v>
      </c>
      <c r="JE309" s="342">
        <v>43600</v>
      </c>
      <c r="JF309" s="342">
        <v>43601</v>
      </c>
      <c r="JG309" s="342">
        <v>43602</v>
      </c>
      <c r="JH309" s="342">
        <v>43605</v>
      </c>
      <c r="JI309" s="342">
        <v>43606</v>
      </c>
      <c r="JJ309" s="342">
        <v>43607</v>
      </c>
      <c r="JK309" s="342">
        <v>43608</v>
      </c>
      <c r="JL309" s="342">
        <v>43609</v>
      </c>
      <c r="JM309" s="342">
        <v>43612</v>
      </c>
      <c r="JN309" s="342">
        <v>43613</v>
      </c>
      <c r="JO309" s="342">
        <v>43614</v>
      </c>
      <c r="JP309" s="342">
        <v>43615</v>
      </c>
      <c r="JQ309" s="342">
        <v>43616</v>
      </c>
      <c r="JR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</row>
    <row r="310" spans="83:342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GH310" s="18" t="s">
        <v>50</v>
      </c>
      <c r="GJ310" s="84">
        <v>3.0800000000000001E-2</v>
      </c>
      <c r="GK310" s="84">
        <v>3.7900000000000003E-2</v>
      </c>
      <c r="GL310" s="7">
        <v>4.0899999999999999E-2</v>
      </c>
      <c r="GM310" s="7">
        <v>8.9599999999999999E-2</v>
      </c>
      <c r="GN310" s="7">
        <v>9.9299999999999999E-2</v>
      </c>
      <c r="GO310" s="7">
        <v>9.8400000000000001E-2</v>
      </c>
      <c r="GP310" s="7">
        <v>0.1246</v>
      </c>
      <c r="GQ310" s="7">
        <v>0.1104</v>
      </c>
      <c r="GR310" s="7">
        <v>0.12</v>
      </c>
      <c r="GS310" s="7">
        <v>0.1076</v>
      </c>
      <c r="GT310" s="7">
        <v>8.8900000000000007E-2</v>
      </c>
      <c r="GU310" s="7">
        <v>8.6599999999999996E-2</v>
      </c>
      <c r="GV310" s="7">
        <v>5.7700000000000001E-2</v>
      </c>
      <c r="GW310" s="7">
        <v>6.2600000000000003E-2</v>
      </c>
      <c r="GX310" s="7">
        <v>8.5000000000000006E-2</v>
      </c>
      <c r="GY310" s="7">
        <v>6.5000000000000002E-2</v>
      </c>
      <c r="GZ310" s="22">
        <v>7.3800000000000004E-2</v>
      </c>
      <c r="HA310" s="22">
        <v>0.14319999999999999</v>
      </c>
      <c r="HB310" s="22">
        <v>0.19239999999999999</v>
      </c>
      <c r="HC310" s="22">
        <v>0.18010000000000001</v>
      </c>
      <c r="HD310" s="7">
        <v>2.29E-2</v>
      </c>
      <c r="HE310" s="34">
        <v>4.3099999999999999E-2</v>
      </c>
      <c r="HF310" s="7">
        <v>3.6799999999999999E-2</v>
      </c>
      <c r="HG310" s="7">
        <v>5.5300000000000002E-2</v>
      </c>
      <c r="HH310" s="7">
        <v>8.1799999999999998E-2</v>
      </c>
      <c r="HI310" s="34">
        <v>7.0599999999999996E-2</v>
      </c>
      <c r="HJ310" s="34">
        <v>8.5400000000000004E-2</v>
      </c>
      <c r="HK310" s="34">
        <v>0.1123</v>
      </c>
      <c r="HL310" s="34">
        <v>7.17E-2</v>
      </c>
      <c r="HM310" s="34">
        <v>5.96E-2</v>
      </c>
      <c r="HN310" s="34">
        <v>7.3599999999999999E-2</v>
      </c>
      <c r="HO310" s="34">
        <v>7.9399999999999998E-2</v>
      </c>
      <c r="HP310" s="34">
        <v>7.6799999999999993E-2</v>
      </c>
      <c r="HQ310" s="34">
        <v>8.5599999999999996E-2</v>
      </c>
      <c r="HR310" s="34">
        <v>9.5200000000000007E-2</v>
      </c>
      <c r="HS310" s="34">
        <v>9.6000000000000002E-2</v>
      </c>
      <c r="HT310" s="34">
        <v>0.1242</v>
      </c>
      <c r="HU310" s="34">
        <v>0.1293</v>
      </c>
      <c r="HV310" s="47">
        <v>5.7200000000000001E-2</v>
      </c>
      <c r="HW310" s="47">
        <v>6.6400000000000001E-2</v>
      </c>
      <c r="HX310" s="30">
        <v>4.9599999999999998E-2</v>
      </c>
      <c r="HY310" s="22">
        <v>4.8399999999999999E-2</v>
      </c>
      <c r="HZ310" s="22">
        <v>8.0799999999999997E-2</v>
      </c>
      <c r="IA310" s="22">
        <v>8.4199999999999997E-2</v>
      </c>
      <c r="IB310" s="22">
        <v>4.8800000000000003E-2</v>
      </c>
      <c r="IC310" s="30">
        <v>4.02E-2</v>
      </c>
      <c r="ID310" s="30">
        <v>4.5699999999999998E-2</v>
      </c>
      <c r="IE310" s="30">
        <v>4.4400000000000002E-2</v>
      </c>
      <c r="IF310" s="30">
        <v>8.3500000000000005E-2</v>
      </c>
      <c r="IG310" s="30">
        <v>5.8400000000000001E-2</v>
      </c>
      <c r="IH310" s="30">
        <v>9.4799999999999995E-2</v>
      </c>
      <c r="II310" s="30">
        <v>9.7699999999999995E-2</v>
      </c>
      <c r="IJ310" s="30">
        <v>0.1074</v>
      </c>
      <c r="IK310" s="30">
        <v>0.1178</v>
      </c>
      <c r="IL310" s="30">
        <v>0.11310000000000001</v>
      </c>
      <c r="IM310" s="30">
        <v>0.1114</v>
      </c>
      <c r="IN310" s="16">
        <v>9.5600000000000004E-2</v>
      </c>
      <c r="IO310" s="16">
        <v>9.9699999999999997E-2</v>
      </c>
      <c r="IP310" s="7">
        <v>0.1101</v>
      </c>
      <c r="IQ310" s="7">
        <v>0.1013</v>
      </c>
      <c r="IR310" s="7">
        <v>8.5900000000000004E-2</v>
      </c>
      <c r="IS310" s="16">
        <v>8.7900000000000006E-2</v>
      </c>
      <c r="IT310" s="16">
        <v>9.1300000000000006E-2</v>
      </c>
      <c r="IU310" s="22">
        <v>0.1144</v>
      </c>
      <c r="IV310" s="22">
        <v>0.1159</v>
      </c>
      <c r="IW310" s="22">
        <v>0.1716</v>
      </c>
      <c r="IX310" s="22">
        <v>0.14549999999999999</v>
      </c>
      <c r="IY310" s="22">
        <v>0.13100000000000001</v>
      </c>
      <c r="IZ310" s="16">
        <v>0.1069</v>
      </c>
      <c r="JA310" s="16">
        <v>0.11020000000000001</v>
      </c>
      <c r="JB310" s="16">
        <v>0.1174</v>
      </c>
      <c r="JC310" s="47">
        <v>0.13</v>
      </c>
      <c r="JD310" s="16">
        <v>0.1168</v>
      </c>
      <c r="JE310" s="47">
        <v>0.12640000000000001</v>
      </c>
      <c r="JF310" s="47">
        <v>0.12839999999999999</v>
      </c>
      <c r="JG310" s="47">
        <v>0.13170000000000001</v>
      </c>
      <c r="JH310" s="16">
        <v>0.12230000000000001</v>
      </c>
      <c r="JI310" s="16">
        <v>0.1356</v>
      </c>
      <c r="JJ310" s="16">
        <v>0.13719999999999999</v>
      </c>
      <c r="JK310" s="47">
        <v>0.15079999999999999</v>
      </c>
      <c r="JL310" s="47">
        <v>0.15010000000000001</v>
      </c>
      <c r="JM310" s="47">
        <v>0.1419</v>
      </c>
      <c r="JN310" s="47">
        <v>0.16120000000000001</v>
      </c>
      <c r="JO310" s="47">
        <v>0.15759999999999999</v>
      </c>
      <c r="KZ310" t="s">
        <v>62</v>
      </c>
      <c r="MB310" t="s">
        <v>62</v>
      </c>
    </row>
    <row r="311" spans="83:342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GH311" s="23" t="s">
        <v>56</v>
      </c>
      <c r="GJ311" s="130">
        <v>1.77E-2</v>
      </c>
      <c r="GK311" s="82">
        <v>2.9100000000000001E-2</v>
      </c>
      <c r="GL311" s="40">
        <v>3.6999999999999998E-2</v>
      </c>
      <c r="GM311" s="16">
        <v>3.5400000000000001E-2</v>
      </c>
      <c r="GN311" s="86">
        <v>3.0499999999999999E-2</v>
      </c>
      <c r="GO311" s="86">
        <v>4.5400000000000003E-2</v>
      </c>
      <c r="GP311" s="86">
        <v>4.19E-2</v>
      </c>
      <c r="GQ311" s="40">
        <v>4.3900000000000002E-2</v>
      </c>
      <c r="GR311" s="40">
        <v>4.1200000000000001E-2</v>
      </c>
      <c r="GS311" s="34">
        <v>1.7600000000000001E-2</v>
      </c>
      <c r="GT311" s="34">
        <v>2.8500000000000001E-2</v>
      </c>
      <c r="GU311" s="16">
        <v>1.44E-2</v>
      </c>
      <c r="GV311" s="22">
        <v>5.6000000000000001E-2</v>
      </c>
      <c r="GW311" s="22">
        <v>5.2400000000000002E-2</v>
      </c>
      <c r="GX311" s="22">
        <v>6.4399999999999999E-2</v>
      </c>
      <c r="GY311" s="22">
        <v>5.45E-2</v>
      </c>
      <c r="GZ311" s="7">
        <v>5.5199999999999999E-2</v>
      </c>
      <c r="HA311" s="7">
        <v>3.04E-2</v>
      </c>
      <c r="HB311" s="7">
        <v>4.3700000000000003E-2</v>
      </c>
      <c r="HC311" s="7">
        <v>5.8599999999999999E-2</v>
      </c>
      <c r="HD311" s="16">
        <v>1.8700000000000001E-2</v>
      </c>
      <c r="HE311" s="30">
        <v>2.0299999999999999E-2</v>
      </c>
      <c r="HF311" s="34">
        <v>3.4799999999999998E-2</v>
      </c>
      <c r="HG311" s="47">
        <v>2.1399999999999999E-2</v>
      </c>
      <c r="HH311" s="47">
        <v>6.08E-2</v>
      </c>
      <c r="HI311" s="47">
        <v>6.7199999999999996E-2</v>
      </c>
      <c r="HJ311" s="7">
        <v>4.4499999999999998E-2</v>
      </c>
      <c r="HK311" s="7">
        <v>3.7499999999999999E-2</v>
      </c>
      <c r="HL311" s="22">
        <v>6.3299999999999995E-2</v>
      </c>
      <c r="HM311" s="22">
        <v>2.8899999999999999E-2</v>
      </c>
      <c r="HN311" s="22">
        <v>4.3099999999999999E-2</v>
      </c>
      <c r="HO311" s="30">
        <v>2.7099999999999999E-2</v>
      </c>
      <c r="HP311" s="22">
        <v>2.23E-2</v>
      </c>
      <c r="HQ311" s="16">
        <v>4.07E-2</v>
      </c>
      <c r="HR311" s="86">
        <v>4.6199999999999998E-2</v>
      </c>
      <c r="HS311" s="47">
        <v>8.2799999999999999E-2</v>
      </c>
      <c r="HT311" s="47">
        <v>6.3899999999999998E-2</v>
      </c>
      <c r="HU311" s="30">
        <v>4.9299999999999997E-2</v>
      </c>
      <c r="HV311" s="86">
        <v>3.6400000000000002E-2</v>
      </c>
      <c r="HW311" s="86">
        <v>5.0099999999999999E-2</v>
      </c>
      <c r="HX311" s="34">
        <v>4.6300000000000001E-2</v>
      </c>
      <c r="HY311" s="40">
        <v>2.0400000000000001E-2</v>
      </c>
      <c r="HZ311" s="40">
        <v>1.6199999999999999E-2</v>
      </c>
      <c r="IA311" s="30">
        <v>2.0799999999999999E-2</v>
      </c>
      <c r="IB311" s="30">
        <v>3.8199999999999998E-2</v>
      </c>
      <c r="IC311" s="22">
        <v>3.4099999999999998E-2</v>
      </c>
      <c r="ID311" s="16">
        <v>3.9699999999999999E-2</v>
      </c>
      <c r="IE311" s="16">
        <v>4.1399999999999999E-2</v>
      </c>
      <c r="IF311" s="22">
        <v>4.0599999999999997E-2</v>
      </c>
      <c r="IG311" s="16">
        <v>5.3600000000000002E-2</v>
      </c>
      <c r="IH311" s="16">
        <v>6.8000000000000005E-2</v>
      </c>
      <c r="II311" s="16">
        <v>7.6300000000000007E-2</v>
      </c>
      <c r="IJ311" s="16">
        <v>6.9599999999999995E-2</v>
      </c>
      <c r="IK311" s="16">
        <v>8.9899999999999994E-2</v>
      </c>
      <c r="IL311" s="16">
        <v>7.3999999999999996E-2</v>
      </c>
      <c r="IM311" s="16">
        <v>8.1299999999999997E-2</v>
      </c>
      <c r="IN311" s="30">
        <v>9.5100000000000004E-2</v>
      </c>
      <c r="IO311" s="30">
        <v>8.2299999999999998E-2</v>
      </c>
      <c r="IP311" s="16">
        <v>8.8700000000000001E-2</v>
      </c>
      <c r="IQ311" s="16">
        <v>6.7000000000000004E-2</v>
      </c>
      <c r="IR311" s="16">
        <v>6.4899999999999999E-2</v>
      </c>
      <c r="IS311" s="7">
        <v>7.6899999999999996E-2</v>
      </c>
      <c r="IT311" s="22">
        <v>8.7599999999999997E-2</v>
      </c>
      <c r="IU311" s="16">
        <v>9.2600000000000002E-2</v>
      </c>
      <c r="IV311" s="16">
        <v>8.7599999999999997E-2</v>
      </c>
      <c r="IW311" s="16">
        <v>7.9699999999999993E-2</v>
      </c>
      <c r="IX311" s="16">
        <v>9.7000000000000003E-2</v>
      </c>
      <c r="IY311" s="16">
        <v>9.2799999999999994E-2</v>
      </c>
      <c r="IZ311" s="22">
        <v>0.1033</v>
      </c>
      <c r="JA311" s="47">
        <v>0.1019</v>
      </c>
      <c r="JB311" s="22">
        <v>7.8600000000000003E-2</v>
      </c>
      <c r="JC311" s="16">
        <v>0.123</v>
      </c>
      <c r="JD311" s="47">
        <v>0.1163</v>
      </c>
      <c r="JE311" s="16">
        <v>0.1227</v>
      </c>
      <c r="JF311" s="16">
        <v>0.1232</v>
      </c>
      <c r="JG311" s="16">
        <v>0.13020000000000001</v>
      </c>
      <c r="JH311" s="47">
        <v>0.1197</v>
      </c>
      <c r="JI311" s="7">
        <v>0.12180000000000001</v>
      </c>
      <c r="JJ311" s="7">
        <v>0.12620000000000001</v>
      </c>
      <c r="JK311" s="16">
        <v>0.1419</v>
      </c>
      <c r="JL311" s="16">
        <v>0.1376</v>
      </c>
      <c r="JM311" s="16">
        <v>0.1409</v>
      </c>
      <c r="JN311" s="16">
        <v>0.1321</v>
      </c>
      <c r="JO311" s="16">
        <v>0.12670000000000001</v>
      </c>
      <c r="KW311" t="s">
        <v>62</v>
      </c>
      <c r="MC311" t="s">
        <v>62</v>
      </c>
    </row>
    <row r="312" spans="83:342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GH312" s="27" t="s">
        <v>61</v>
      </c>
      <c r="GI312" t="s">
        <v>62</v>
      </c>
      <c r="GJ312" s="82">
        <v>1.2699999999999999E-2</v>
      </c>
      <c r="GK312" s="130">
        <v>2.3099999999999999E-2</v>
      </c>
      <c r="GL312" s="34">
        <v>1.49E-2</v>
      </c>
      <c r="GM312" s="40">
        <v>3.2399999999999998E-2</v>
      </c>
      <c r="GN312" s="16">
        <v>2.92E-2</v>
      </c>
      <c r="GO312" s="47">
        <v>2.1999999999999999E-2</v>
      </c>
      <c r="GP312" s="40">
        <v>1.9300000000000001E-2</v>
      </c>
      <c r="GQ312" s="16">
        <v>3.8800000000000001E-2</v>
      </c>
      <c r="GR312" s="16">
        <v>5.5999999999999999E-3</v>
      </c>
      <c r="GS312" s="16">
        <v>1.7500000000000002E-2</v>
      </c>
      <c r="GT312" s="40">
        <v>1.26E-2</v>
      </c>
      <c r="GU312" s="40">
        <v>1.15E-2</v>
      </c>
      <c r="GV312" s="34">
        <v>2.1399999999999999E-2</v>
      </c>
      <c r="GW312" s="40">
        <v>2.4899999999999999E-2</v>
      </c>
      <c r="GX312" s="16">
        <v>3.3000000000000002E-2</v>
      </c>
      <c r="GY312" s="40">
        <v>4.6699999999999998E-2</v>
      </c>
      <c r="GZ312" s="34">
        <v>2.58E-2</v>
      </c>
      <c r="HA312" s="16">
        <v>2.1999999999999999E-2</v>
      </c>
      <c r="HB312" s="16">
        <v>2.4899999999999999E-2</v>
      </c>
      <c r="HC312" s="16">
        <v>4.3799999999999999E-2</v>
      </c>
      <c r="HD312" s="86">
        <v>1.5299999999999999E-2</v>
      </c>
      <c r="HE312" s="7">
        <v>1.8700000000000001E-2</v>
      </c>
      <c r="HF312" s="30">
        <v>2.8799999999999999E-2</v>
      </c>
      <c r="HG312" s="34">
        <v>0.02</v>
      </c>
      <c r="HH312" s="34">
        <v>3.0800000000000001E-2</v>
      </c>
      <c r="HI312" s="7">
        <v>6.2E-2</v>
      </c>
      <c r="HJ312" s="47">
        <v>4.3900000000000002E-2</v>
      </c>
      <c r="HK312" s="47">
        <v>2.7199999999999998E-2</v>
      </c>
      <c r="HL312" s="30">
        <v>5.0000000000000001E-3</v>
      </c>
      <c r="HM312" s="7">
        <v>2.7E-2</v>
      </c>
      <c r="HN312" s="7">
        <v>1.1599999999999999E-2</v>
      </c>
      <c r="HO312" s="22">
        <v>1.7299999999999999E-2</v>
      </c>
      <c r="HP312" s="16">
        <v>1.77E-2</v>
      </c>
      <c r="HQ312" s="86">
        <v>2.7E-2</v>
      </c>
      <c r="HR312" s="16">
        <v>3.1E-2</v>
      </c>
      <c r="HS312" s="86">
        <v>3.4599999999999999E-2</v>
      </c>
      <c r="HT312" s="86">
        <v>2.86E-2</v>
      </c>
      <c r="HU312" s="47">
        <v>2.2800000000000001E-2</v>
      </c>
      <c r="HV312" s="34">
        <v>2.6200000000000001E-2</v>
      </c>
      <c r="HW312" s="7">
        <v>4.19E-2</v>
      </c>
      <c r="HX312" s="47">
        <v>4.1300000000000003E-2</v>
      </c>
      <c r="HY312" s="30">
        <v>1.8700000000000001E-2</v>
      </c>
      <c r="HZ312" s="7">
        <v>1.0800000000000001E-2</v>
      </c>
      <c r="IA312" s="16">
        <v>0.01</v>
      </c>
      <c r="IB312" s="16">
        <v>1.83E-2</v>
      </c>
      <c r="IC312" s="16">
        <v>2.5399999999999999E-2</v>
      </c>
      <c r="ID312" s="22">
        <v>3.2899999999999999E-2</v>
      </c>
      <c r="IE312" s="22">
        <v>2.7099999999999999E-2</v>
      </c>
      <c r="IF312" s="16">
        <v>3.7400000000000003E-2</v>
      </c>
      <c r="IG312" s="22">
        <v>4.7300000000000002E-2</v>
      </c>
      <c r="IH312" s="22">
        <v>3.9899999999999998E-2</v>
      </c>
      <c r="II312" s="22">
        <v>6.1199999999999997E-2</v>
      </c>
      <c r="IJ312" s="22">
        <v>4.0300000000000002E-2</v>
      </c>
      <c r="IK312" s="22">
        <v>4.2599999999999999E-2</v>
      </c>
      <c r="IL312" s="7">
        <v>4.8599999999999997E-2</v>
      </c>
      <c r="IM312" s="7">
        <v>4.4699999999999997E-2</v>
      </c>
      <c r="IN312" s="7">
        <v>4.5699999999999998E-2</v>
      </c>
      <c r="IO312" s="7">
        <v>6.9199999999999998E-2</v>
      </c>
      <c r="IP312" s="22">
        <v>5.2400000000000002E-2</v>
      </c>
      <c r="IQ312" s="22">
        <v>4.0300000000000002E-2</v>
      </c>
      <c r="IR312" s="22">
        <v>3.7699999999999997E-2</v>
      </c>
      <c r="IS312" s="30">
        <v>4.7500000000000001E-2</v>
      </c>
      <c r="IT312" s="7">
        <v>5.79E-2</v>
      </c>
      <c r="IU312" s="7">
        <v>7.1900000000000006E-2</v>
      </c>
      <c r="IV312" s="7">
        <v>8.2199999999999995E-2</v>
      </c>
      <c r="IW312" s="7">
        <v>5.0700000000000002E-2</v>
      </c>
      <c r="IX312" s="7">
        <v>6.6100000000000006E-2</v>
      </c>
      <c r="IY312" s="47">
        <v>6.7699999999999996E-2</v>
      </c>
      <c r="IZ312" s="47">
        <v>9.0300000000000005E-2</v>
      </c>
      <c r="JA312" s="22">
        <v>9.0800000000000006E-2</v>
      </c>
      <c r="JB312" s="47">
        <v>7.4999999999999997E-2</v>
      </c>
      <c r="JC312" s="7">
        <v>6.4299999999999996E-2</v>
      </c>
      <c r="JD312" s="7">
        <v>7.4700000000000003E-2</v>
      </c>
      <c r="JE312" s="7">
        <v>8.3299999999999999E-2</v>
      </c>
      <c r="JF312" s="7">
        <v>0.1065</v>
      </c>
      <c r="JG312" s="7">
        <v>0.1231</v>
      </c>
      <c r="JH312" s="7">
        <v>0.1084</v>
      </c>
      <c r="JI312" s="47">
        <v>0.1011</v>
      </c>
      <c r="JJ312" s="47">
        <v>0.1159</v>
      </c>
      <c r="JK312" s="7">
        <v>0.10639999999999999</v>
      </c>
      <c r="JL312" s="7">
        <v>8.3500000000000005E-2</v>
      </c>
      <c r="JM312" s="7">
        <v>9.4399999999999998E-2</v>
      </c>
      <c r="JN312" s="7">
        <v>0.10489999999999999</v>
      </c>
      <c r="JO312" s="7">
        <v>0.1186</v>
      </c>
      <c r="KW312" t="s">
        <v>62</v>
      </c>
      <c r="KY312" t="s">
        <v>62</v>
      </c>
    </row>
    <row r="313" spans="83:342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GH313" s="31" t="s">
        <v>66</v>
      </c>
      <c r="GJ313" s="80">
        <v>4.7999999999999996E-3</v>
      </c>
      <c r="GK313" s="80">
        <v>6.9999999999999999E-4</v>
      </c>
      <c r="GL313" s="16">
        <v>1.32E-2</v>
      </c>
      <c r="GM313" s="86">
        <v>2.2200000000000001E-2</v>
      </c>
      <c r="GN313" s="47">
        <v>2.0199999999999999E-2</v>
      </c>
      <c r="GO313" s="16">
        <v>1.9900000000000001E-2</v>
      </c>
      <c r="GP313" s="16">
        <v>1.5900000000000001E-2</v>
      </c>
      <c r="GQ313" s="86">
        <v>6.1999999999999998E-3</v>
      </c>
      <c r="GR313" s="86">
        <v>-5.4000000000000003E-3</v>
      </c>
      <c r="GS313" s="86">
        <v>1.34E-2</v>
      </c>
      <c r="GT313" s="16">
        <v>-3.8999999999999998E-3</v>
      </c>
      <c r="GU313" s="34">
        <v>1.01E-2</v>
      </c>
      <c r="GV313" s="16">
        <v>8.6999999999999994E-3</v>
      </c>
      <c r="GW313" s="16">
        <v>1.29E-2</v>
      </c>
      <c r="GX313" s="86">
        <v>1.7999999999999999E-2</v>
      </c>
      <c r="GY313" s="16">
        <v>1.24E-2</v>
      </c>
      <c r="GZ313" s="16">
        <v>2.2499999999999999E-2</v>
      </c>
      <c r="HA313" s="34">
        <v>1.01E-2</v>
      </c>
      <c r="HB313" s="40">
        <v>1.3100000000000001E-2</v>
      </c>
      <c r="HC313" s="40">
        <v>2.18E-2</v>
      </c>
      <c r="HD313" s="34">
        <v>1.2699999999999999E-2</v>
      </c>
      <c r="HE313" s="86">
        <v>1.32E-2</v>
      </c>
      <c r="HF313" s="22">
        <v>-1.1000000000000001E-3</v>
      </c>
      <c r="HG313" s="16">
        <v>1.6E-2</v>
      </c>
      <c r="HH313" s="30">
        <v>-4.7000000000000002E-3</v>
      </c>
      <c r="HI313" s="30">
        <v>1.04E-2</v>
      </c>
      <c r="HJ313" s="30">
        <v>2.0799999999999999E-2</v>
      </c>
      <c r="HK313" s="30">
        <v>2.3900000000000001E-2</v>
      </c>
      <c r="HL313" s="7">
        <v>2.2000000000000001E-3</v>
      </c>
      <c r="HM313" s="16">
        <v>-8.0000000000000004E-4</v>
      </c>
      <c r="HN313" s="30">
        <v>9.2999999999999992E-3</v>
      </c>
      <c r="HO313" s="16">
        <v>9.1999999999999998E-3</v>
      </c>
      <c r="HP313" s="30">
        <v>5.7999999999999996E-3</v>
      </c>
      <c r="HQ313" s="30">
        <v>1.4500000000000001E-2</v>
      </c>
      <c r="HR313" s="30">
        <v>2.69E-2</v>
      </c>
      <c r="HS313" s="7">
        <v>2.9999999999999997E-4</v>
      </c>
      <c r="HT313" s="30">
        <v>1.6299999999999999E-2</v>
      </c>
      <c r="HU313" s="86">
        <v>1.6500000000000001E-2</v>
      </c>
      <c r="HV313" s="7">
        <v>2.12E-2</v>
      </c>
      <c r="HW313" s="30">
        <v>3.2399999999999998E-2</v>
      </c>
      <c r="HX313" s="86">
        <v>4.0800000000000003E-2</v>
      </c>
      <c r="HY313" s="34">
        <v>-1.6000000000000001E-3</v>
      </c>
      <c r="HZ313" s="16">
        <v>-1E-4</v>
      </c>
      <c r="IA313" s="7">
        <v>2.0000000000000001E-4</v>
      </c>
      <c r="IB313" s="7">
        <v>1.49E-2</v>
      </c>
      <c r="IC313" s="7">
        <v>2.5000000000000001E-2</v>
      </c>
      <c r="ID313" s="40">
        <v>2.4400000000000002E-2</v>
      </c>
      <c r="IE313" s="40">
        <v>1.5800000000000002E-2</v>
      </c>
      <c r="IF313" s="40">
        <v>5.3E-3</v>
      </c>
      <c r="IG313" s="7">
        <v>2.0799999999999999E-2</v>
      </c>
      <c r="IH313" s="40">
        <v>9.1999999999999998E-3</v>
      </c>
      <c r="II313" s="7">
        <v>5.4999999999999997E-3</v>
      </c>
      <c r="IJ313" s="7">
        <v>1.2699999999999999E-2</v>
      </c>
      <c r="IK313" s="7">
        <v>1.9699999999999999E-2</v>
      </c>
      <c r="IL313" s="22">
        <v>3.9600000000000003E-2</v>
      </c>
      <c r="IM313" s="22">
        <v>0.04</v>
      </c>
      <c r="IN313" s="22">
        <v>3.7100000000000001E-2</v>
      </c>
      <c r="IO313" s="22">
        <v>3.3399999999999999E-2</v>
      </c>
      <c r="IP313" s="30">
        <v>2.0899999999999998E-2</v>
      </c>
      <c r="IQ313" s="47">
        <v>2.2499999999999999E-2</v>
      </c>
      <c r="IR313" s="30">
        <v>3.56E-2</v>
      </c>
      <c r="IS313" s="22">
        <v>4.2000000000000003E-2</v>
      </c>
      <c r="IT313" s="30">
        <v>2.3199999999999998E-2</v>
      </c>
      <c r="IU313" s="30">
        <v>1.1000000000000001E-3</v>
      </c>
      <c r="IV313" s="47">
        <v>2.2000000000000001E-3</v>
      </c>
      <c r="IW313" s="47">
        <v>0</v>
      </c>
      <c r="IX313" s="47">
        <v>0.03</v>
      </c>
      <c r="IY313" s="7">
        <v>6.5299999999999997E-2</v>
      </c>
      <c r="IZ313" s="7">
        <v>7.7899999999999997E-2</v>
      </c>
      <c r="JA313" s="7">
        <v>6.6699999999999995E-2</v>
      </c>
      <c r="JB313" s="7">
        <v>5.45E-2</v>
      </c>
      <c r="JC313" s="22">
        <v>6.2300000000000001E-2</v>
      </c>
      <c r="JD313" s="22">
        <v>4.1200000000000001E-2</v>
      </c>
      <c r="JE313" s="22">
        <v>1.09E-2</v>
      </c>
      <c r="JF313" s="40">
        <v>8.0000000000000002E-3</v>
      </c>
      <c r="JG313" s="40">
        <v>1.9E-2</v>
      </c>
      <c r="JH313" s="40">
        <v>2.46E-2</v>
      </c>
      <c r="JI313" s="40">
        <v>5.2699999999999997E-2</v>
      </c>
      <c r="JJ313" s="40">
        <v>4.2500000000000003E-2</v>
      </c>
      <c r="JK313" s="86">
        <v>1.6199999999999999E-2</v>
      </c>
      <c r="JL313" s="86">
        <v>5.8999999999999999E-3</v>
      </c>
      <c r="JM313" s="40">
        <v>7.0000000000000001E-3</v>
      </c>
      <c r="JN313" s="40">
        <v>-1.32E-2</v>
      </c>
      <c r="JO313" s="86">
        <v>-9.1000000000000004E-3</v>
      </c>
      <c r="KW313" t="s">
        <v>62</v>
      </c>
    </row>
    <row r="314" spans="83:342" ht="15.75" thickBot="1" x14ac:dyDescent="0.3">
      <c r="CN314" t="s">
        <v>62</v>
      </c>
      <c r="CT314" t="s">
        <v>62</v>
      </c>
      <c r="DA314" t="s">
        <v>62</v>
      </c>
      <c r="FU314" t="s">
        <v>62</v>
      </c>
      <c r="GH314" s="35" t="s">
        <v>69</v>
      </c>
      <c r="GJ314" s="81">
        <v>-2.3999999999999998E-3</v>
      </c>
      <c r="GK314" s="83">
        <v>-6.4999999999999997E-3</v>
      </c>
      <c r="GL314" s="30">
        <v>-4.4999999999999997E-3</v>
      </c>
      <c r="GM314" s="47">
        <v>-1.8E-3</v>
      </c>
      <c r="GN314" s="22">
        <v>1.9300000000000001E-2</v>
      </c>
      <c r="GO314" s="22">
        <v>1.04E-2</v>
      </c>
      <c r="GP314" s="47">
        <v>5.9999999999999995E-4</v>
      </c>
      <c r="GQ314" s="22">
        <v>-1.4E-3</v>
      </c>
      <c r="GR314" s="34">
        <v>-1.66E-2</v>
      </c>
      <c r="GS314" s="40">
        <v>3.7000000000000002E-3</v>
      </c>
      <c r="GT314" s="86">
        <v>-5.7999999999999996E-3</v>
      </c>
      <c r="GU314" s="86">
        <v>-8.0000000000000004E-4</v>
      </c>
      <c r="GV314" s="40">
        <v>-8.9999999999999998E-4</v>
      </c>
      <c r="GW314" s="86">
        <v>5.0000000000000001E-4</v>
      </c>
      <c r="GX314" s="40">
        <v>1.72E-2</v>
      </c>
      <c r="GY314" s="86">
        <v>1.6000000000000001E-3</v>
      </c>
      <c r="GZ314" s="40">
        <v>3.7000000000000002E-3</v>
      </c>
      <c r="HA314" s="40">
        <v>-1.01E-2</v>
      </c>
      <c r="HB314" s="34">
        <v>-2.6499999999999999E-2</v>
      </c>
      <c r="HC314" s="86">
        <v>1.4E-2</v>
      </c>
      <c r="HD314" s="30">
        <v>7.0000000000000001E-3</v>
      </c>
      <c r="HE314" s="16">
        <v>1.4E-3</v>
      </c>
      <c r="HF314" s="16">
        <v>-3.3E-3</v>
      </c>
      <c r="HG314" s="22">
        <v>1.2800000000000001E-2</v>
      </c>
      <c r="HH314" s="22">
        <v>-1.35E-2</v>
      </c>
      <c r="HI314" s="86">
        <v>-1.9E-2</v>
      </c>
      <c r="HJ314" s="22">
        <v>-8.3000000000000001E-3</v>
      </c>
      <c r="HK314" s="16">
        <v>-7.6E-3</v>
      </c>
      <c r="HL314" s="47">
        <v>1.8E-3</v>
      </c>
      <c r="HM314" s="30">
        <v>-1.6000000000000001E-3</v>
      </c>
      <c r="HN314" s="16">
        <v>1.4E-3</v>
      </c>
      <c r="HO314" s="7">
        <v>6.4000000000000003E-3</v>
      </c>
      <c r="HP314" s="7">
        <v>3.3E-3</v>
      </c>
      <c r="HQ314" s="47">
        <v>8.8000000000000005E-3</v>
      </c>
      <c r="HR314" s="47">
        <v>1.8200000000000001E-2</v>
      </c>
      <c r="HS314" s="30">
        <v>-7.3000000000000001E-3</v>
      </c>
      <c r="HT314" s="7">
        <v>-1.2500000000000001E-2</v>
      </c>
      <c r="HU314" s="7">
        <v>-5.3E-3</v>
      </c>
      <c r="HV314" s="30">
        <v>2.0199999999999999E-2</v>
      </c>
      <c r="HW314" s="34">
        <v>2.2700000000000001E-2</v>
      </c>
      <c r="HX314" s="7">
        <v>3.1399999999999997E-2</v>
      </c>
      <c r="HY314" s="7">
        <v>-2.7000000000000001E-3</v>
      </c>
      <c r="HZ314" s="30">
        <v>-1.4800000000000001E-2</v>
      </c>
      <c r="IA314" s="40">
        <v>-1.5E-3</v>
      </c>
      <c r="IB314" s="40">
        <v>5.4999999999999997E-3</v>
      </c>
      <c r="IC314" s="40">
        <v>2E-3</v>
      </c>
      <c r="ID314" s="7">
        <v>6.3E-3</v>
      </c>
      <c r="IE314" s="7">
        <v>5.1999999999999998E-3</v>
      </c>
      <c r="IF314" s="7">
        <v>-6.1000000000000004E-3</v>
      </c>
      <c r="IG314" s="40">
        <v>-3.5000000000000001E-3</v>
      </c>
      <c r="IH314" s="7">
        <v>2.3999999999999998E-3</v>
      </c>
      <c r="II314" s="40">
        <v>-1.43E-2</v>
      </c>
      <c r="IJ314" s="40">
        <v>2.3E-3</v>
      </c>
      <c r="IK314" s="40">
        <v>1.49E-2</v>
      </c>
      <c r="IL314" s="40">
        <v>1.49E-2</v>
      </c>
      <c r="IM314" s="40">
        <v>4.8999999999999998E-3</v>
      </c>
      <c r="IN314" s="40">
        <v>3.2399999999999998E-2</v>
      </c>
      <c r="IO314" s="40">
        <v>7.6E-3</v>
      </c>
      <c r="IP314" s="40">
        <v>6.7999999999999996E-3</v>
      </c>
      <c r="IQ314" s="30">
        <v>1.72E-2</v>
      </c>
      <c r="IR314" s="47">
        <v>6.4999999999999997E-3</v>
      </c>
      <c r="IS314" s="40">
        <v>-8.9999999999999993E-3</v>
      </c>
      <c r="IT314" s="40">
        <v>1.0500000000000001E-2</v>
      </c>
      <c r="IU314" s="47">
        <v>6.9999999999999999E-4</v>
      </c>
      <c r="IV314" s="30">
        <v>-4.4999999999999997E-3</v>
      </c>
      <c r="IW314" s="30">
        <v>-8.2000000000000007E-3</v>
      </c>
      <c r="IX314" s="40">
        <v>-1.0699999999999999E-2</v>
      </c>
      <c r="IY314" s="30">
        <v>-5.9999999999999995E-4</v>
      </c>
      <c r="IZ314" s="30">
        <v>-1.4500000000000001E-2</v>
      </c>
      <c r="JA314" s="40">
        <v>-2.5499999999999998E-2</v>
      </c>
      <c r="JB314" s="40">
        <v>-6.1999999999999998E-3</v>
      </c>
      <c r="JC314" s="40">
        <v>-3.3500000000000002E-2</v>
      </c>
      <c r="JD314" s="40">
        <v>-1.7899999999999999E-2</v>
      </c>
      <c r="JE314" s="40">
        <v>2.2000000000000001E-3</v>
      </c>
      <c r="JF314" s="22">
        <v>-1E-4</v>
      </c>
      <c r="JG314" s="86">
        <v>-2.4400000000000002E-2</v>
      </c>
      <c r="JH314" s="86">
        <v>-2.1899999999999999E-2</v>
      </c>
      <c r="JI314" s="86">
        <v>-2.8199999999999999E-2</v>
      </c>
      <c r="JJ314" s="86">
        <v>-1.3100000000000001E-2</v>
      </c>
      <c r="JK314" s="40">
        <v>0</v>
      </c>
      <c r="JL314" s="40">
        <v>-2.3999999999999998E-3</v>
      </c>
      <c r="JM314" s="86">
        <v>5.9999999999999995E-4</v>
      </c>
      <c r="JN314" s="86">
        <v>-1.9099999999999999E-2</v>
      </c>
      <c r="JO314" s="40">
        <v>-1.2699999999999999E-2</v>
      </c>
      <c r="KY314" t="s">
        <v>62</v>
      </c>
      <c r="MC314" t="s">
        <v>62</v>
      </c>
    </row>
    <row r="315" spans="83:342" ht="15.75" thickBot="1" x14ac:dyDescent="0.3">
      <c r="GH315" s="41" t="s">
        <v>71</v>
      </c>
      <c r="GJ315" s="83">
        <v>-1.23E-2</v>
      </c>
      <c r="GK315" s="81">
        <v>-9.7999999999999997E-3</v>
      </c>
      <c r="GL315" s="86">
        <v>-5.7999999999999996E-3</v>
      </c>
      <c r="GM315" s="22">
        <v>-4.1000000000000003E-3</v>
      </c>
      <c r="GN315" s="40">
        <v>-1.34E-2</v>
      </c>
      <c r="GO315" s="40">
        <v>8.5000000000000006E-3</v>
      </c>
      <c r="GP315" s="22">
        <v>-1.1599999999999999E-2</v>
      </c>
      <c r="GQ315" s="47">
        <v>-2.1499999999999998E-2</v>
      </c>
      <c r="GR315" s="22">
        <v>-1.84E-2</v>
      </c>
      <c r="GS315" s="47">
        <v>-2.9899999999999999E-2</v>
      </c>
      <c r="GT315" s="22">
        <v>-2.35E-2</v>
      </c>
      <c r="GU315" s="22">
        <v>-1.9E-3</v>
      </c>
      <c r="GV315" s="86">
        <v>-5.1000000000000004E-3</v>
      </c>
      <c r="GW315" s="34">
        <v>-5.4000000000000003E-3</v>
      </c>
      <c r="GX315" s="34">
        <v>-4.36E-2</v>
      </c>
      <c r="GY315" s="34">
        <v>-1.11E-2</v>
      </c>
      <c r="GZ315" s="86">
        <v>-1.0500000000000001E-2</v>
      </c>
      <c r="HA315" s="86">
        <v>-3.0700000000000002E-2</v>
      </c>
      <c r="HB315" s="86">
        <v>-2.86E-2</v>
      </c>
      <c r="HC315" s="34">
        <v>-5.33E-2</v>
      </c>
      <c r="HD315" s="22">
        <v>-4.7999999999999996E-3</v>
      </c>
      <c r="HE315" s="47">
        <v>-1.32E-2</v>
      </c>
      <c r="HF315" s="47">
        <v>-5.5999999999999999E-3</v>
      </c>
      <c r="HG315" s="86">
        <v>-6.9999999999999999E-4</v>
      </c>
      <c r="HH315" s="86">
        <v>-2.5600000000000001E-2</v>
      </c>
      <c r="HI315" s="16">
        <v>-2.5899999999999999E-2</v>
      </c>
      <c r="HJ315" s="16">
        <v>-3.1199999999999999E-2</v>
      </c>
      <c r="HK315" s="86">
        <v>-4.36E-2</v>
      </c>
      <c r="HL315" s="16">
        <v>-0.01</v>
      </c>
      <c r="HM315" s="47">
        <v>-1.2699999999999999E-2</v>
      </c>
      <c r="HN315" s="47">
        <v>-1.35E-2</v>
      </c>
      <c r="HO315" s="47">
        <v>-1.67E-2</v>
      </c>
      <c r="HP315" s="86">
        <v>-5.4999999999999997E-3</v>
      </c>
      <c r="HQ315" s="7">
        <v>-1.8100000000000002E-2</v>
      </c>
      <c r="HR315" s="7">
        <v>-1.1000000000000001E-3</v>
      </c>
      <c r="HS315" s="22">
        <v>-1.11E-2</v>
      </c>
      <c r="HT315" s="16">
        <v>-2.1000000000000001E-2</v>
      </c>
      <c r="HU315" s="22">
        <v>-1.4E-2</v>
      </c>
      <c r="HV315" s="22">
        <v>1.4800000000000001E-2</v>
      </c>
      <c r="HW315" s="16">
        <v>-2.3099999999999999E-2</v>
      </c>
      <c r="HX315" s="16">
        <v>-3.6600000000000001E-2</v>
      </c>
      <c r="HY315" s="16">
        <v>-6.1999999999999998E-3</v>
      </c>
      <c r="HZ315" s="86">
        <v>-1.9400000000000001E-2</v>
      </c>
      <c r="IA315" s="86">
        <v>-3.1199999999999999E-2</v>
      </c>
      <c r="IB315" s="86">
        <v>-3.1E-2</v>
      </c>
      <c r="IC315" s="86">
        <v>-2.2700000000000001E-2</v>
      </c>
      <c r="ID315" s="86">
        <v>-3.1600000000000003E-2</v>
      </c>
      <c r="IE315" s="47">
        <v>-2.2700000000000001E-2</v>
      </c>
      <c r="IF315" s="47">
        <v>-2.3400000000000001E-2</v>
      </c>
      <c r="IG315" s="47">
        <v>-4.4200000000000003E-2</v>
      </c>
      <c r="IH315" s="34">
        <v>-5.4699999999999999E-2</v>
      </c>
      <c r="II315" s="34">
        <v>-5.1999999999999998E-2</v>
      </c>
      <c r="IJ315" s="34">
        <v>-4.5699999999999998E-2</v>
      </c>
      <c r="IK315" s="47">
        <v>-7.9600000000000004E-2</v>
      </c>
      <c r="IL315" s="47">
        <v>-4.6699999999999998E-2</v>
      </c>
      <c r="IM315" s="47">
        <v>-4.8800000000000003E-2</v>
      </c>
      <c r="IN315" s="47">
        <v>-5.1400000000000001E-2</v>
      </c>
      <c r="IO315" s="47">
        <v>-2.2800000000000001E-2</v>
      </c>
      <c r="IP315" s="47">
        <v>-3.8E-3</v>
      </c>
      <c r="IQ315" s="40">
        <v>2E-3</v>
      </c>
      <c r="IR315" s="40">
        <v>1E-4</v>
      </c>
      <c r="IS315" s="47">
        <v>-1.0500000000000001E-2</v>
      </c>
      <c r="IT315" s="47">
        <v>-1.47E-2</v>
      </c>
      <c r="IU315" s="40">
        <v>-1.8E-3</v>
      </c>
      <c r="IV315" s="40">
        <v>-8.2000000000000007E-3</v>
      </c>
      <c r="IW315" s="40">
        <v>-1.15E-2</v>
      </c>
      <c r="IX315" s="30">
        <v>-2.12E-2</v>
      </c>
      <c r="IY315" s="40">
        <v>-2.5999999999999999E-2</v>
      </c>
      <c r="IZ315" s="40">
        <v>-1.72E-2</v>
      </c>
      <c r="JA315" s="30">
        <v>-2.76E-2</v>
      </c>
      <c r="JB315" s="30">
        <v>-2.41E-2</v>
      </c>
      <c r="JC315" s="86">
        <v>-3.8399999999999997E-2</v>
      </c>
      <c r="JD315" s="86">
        <v>-4.9500000000000002E-2</v>
      </c>
      <c r="JE315" s="86">
        <v>-4.2500000000000003E-2</v>
      </c>
      <c r="JF315" s="86">
        <v>-3.1099999999999999E-2</v>
      </c>
      <c r="JG315" s="22">
        <v>-2.9499999999999998E-2</v>
      </c>
      <c r="JH315" s="22">
        <v>-4.02E-2</v>
      </c>
      <c r="JI315" s="22">
        <v>-3.9800000000000002E-2</v>
      </c>
      <c r="JJ315" s="22">
        <v>-6.1199999999999997E-2</v>
      </c>
      <c r="JK315" s="22">
        <v>-7.7700000000000005E-2</v>
      </c>
      <c r="JL315" s="22">
        <v>-6.4199999999999993E-2</v>
      </c>
      <c r="JM315" s="30">
        <v>-7.3899999999999993E-2</v>
      </c>
      <c r="JN315" s="30">
        <v>-5.8400000000000001E-2</v>
      </c>
      <c r="JO315" s="30">
        <v>-5.0299999999999997E-2</v>
      </c>
      <c r="KZ315" t="s">
        <v>62</v>
      </c>
    </row>
    <row r="316" spans="83:342" ht="15.75" thickBot="1" x14ac:dyDescent="0.3">
      <c r="CS316" t="s">
        <v>62</v>
      </c>
      <c r="CT316" t="s">
        <v>62</v>
      </c>
      <c r="CV316" t="s">
        <v>62</v>
      </c>
      <c r="GH316" s="44" t="s">
        <v>72</v>
      </c>
      <c r="GJ316" s="85">
        <v>-1.78E-2</v>
      </c>
      <c r="GK316" s="85">
        <v>-2.47E-2</v>
      </c>
      <c r="GL316" s="47">
        <v>-4.6199999999999998E-2</v>
      </c>
      <c r="GM316" s="34">
        <v>-7.9299999999999995E-2</v>
      </c>
      <c r="GN316" s="30">
        <v>-8.5999999999999993E-2</v>
      </c>
      <c r="GO316" s="34">
        <v>-0.1022</v>
      </c>
      <c r="GP316" s="34">
        <v>-8.8300000000000003E-2</v>
      </c>
      <c r="GQ316" s="30">
        <v>-7.8899999999999998E-2</v>
      </c>
      <c r="GR316" s="47">
        <v>-5.11E-2</v>
      </c>
      <c r="GS316" s="22">
        <v>-5.9299999999999999E-2</v>
      </c>
      <c r="GT316" s="47">
        <v>-4.6800000000000001E-2</v>
      </c>
      <c r="GU316" s="47">
        <v>-5.9700000000000003E-2</v>
      </c>
      <c r="GV316" s="30">
        <v>-5.0599999999999999E-2</v>
      </c>
      <c r="GW316" s="30">
        <v>-4.6300000000000001E-2</v>
      </c>
      <c r="GX316" s="47">
        <v>-6.88E-2</v>
      </c>
      <c r="GY316" s="30">
        <v>-8.3900000000000002E-2</v>
      </c>
      <c r="GZ316" s="30">
        <v>-4.53E-2</v>
      </c>
      <c r="HA316" s="30">
        <v>-4.9099999999999998E-2</v>
      </c>
      <c r="HB316" s="30">
        <v>-8.5199999999999998E-2</v>
      </c>
      <c r="HC316" s="30">
        <v>-0.1152</v>
      </c>
      <c r="HD316" s="47">
        <v>-1.7600000000000001E-2</v>
      </c>
      <c r="HE316" s="22">
        <v>-1.9800000000000002E-2</v>
      </c>
      <c r="HF316" s="86">
        <v>-1.32E-2</v>
      </c>
      <c r="HG316" s="30">
        <v>-1.32E-2</v>
      </c>
      <c r="HH316" s="16">
        <v>-3.6600000000000001E-2</v>
      </c>
      <c r="HI316" s="22">
        <v>-7.3999999999999996E-2</v>
      </c>
      <c r="HJ316" s="86">
        <v>-5.8900000000000001E-2</v>
      </c>
      <c r="HK316" s="22">
        <v>-6.5199999999999994E-2</v>
      </c>
      <c r="HL316" s="86">
        <v>-4.5499999999999999E-2</v>
      </c>
      <c r="HM316" s="86">
        <v>-2.1499999999999998E-2</v>
      </c>
      <c r="HN316" s="86">
        <v>-2.3400000000000001E-2</v>
      </c>
      <c r="HO316" s="86">
        <v>-1.83E-2</v>
      </c>
      <c r="HP316" s="47">
        <v>-1.7899999999999999E-2</v>
      </c>
      <c r="HQ316" s="22">
        <v>-4.2999999999999997E-2</v>
      </c>
      <c r="HR316" s="22">
        <v>-7.6200000000000004E-2</v>
      </c>
      <c r="HS316" s="16">
        <v>-1.9400000000000001E-2</v>
      </c>
      <c r="HT316" s="22">
        <v>-2.7900000000000001E-2</v>
      </c>
      <c r="HU316" s="16">
        <v>-4.48E-2</v>
      </c>
      <c r="HV316" s="16">
        <v>-3.1600000000000003E-2</v>
      </c>
      <c r="HW316" s="22">
        <v>-4.8599999999999997E-2</v>
      </c>
      <c r="HX316" s="22">
        <v>-7.17E-2</v>
      </c>
      <c r="HY316" s="86">
        <v>-3.5499999999999997E-2</v>
      </c>
      <c r="HZ316" s="47">
        <v>-2.7E-2</v>
      </c>
      <c r="IA316" s="34">
        <v>-3.2500000000000001E-2</v>
      </c>
      <c r="IB316" s="47">
        <v>-4.6600000000000003E-2</v>
      </c>
      <c r="IC316" s="47">
        <v>-3.95E-2</v>
      </c>
      <c r="ID316" s="47">
        <v>-4.4900000000000002E-2</v>
      </c>
      <c r="IE316" s="86">
        <v>-4.0599999999999997E-2</v>
      </c>
      <c r="IF316" s="34">
        <v>-6.0400000000000002E-2</v>
      </c>
      <c r="IG316" s="86">
        <v>-5.6000000000000001E-2</v>
      </c>
      <c r="IH316" s="86">
        <v>-7.0000000000000007E-2</v>
      </c>
      <c r="II316" s="86">
        <v>-8.1500000000000003E-2</v>
      </c>
      <c r="IJ316" s="47">
        <v>-8.2199999999999995E-2</v>
      </c>
      <c r="IK316" s="34">
        <v>-8.3500000000000005E-2</v>
      </c>
      <c r="IL316" s="34">
        <v>-0.10929999999999999</v>
      </c>
      <c r="IM316" s="34">
        <v>-0.1043</v>
      </c>
      <c r="IN316" s="34">
        <v>-0.1153</v>
      </c>
      <c r="IO316" s="34">
        <v>-0.1183</v>
      </c>
      <c r="IP316" s="86">
        <v>-0.11210000000000001</v>
      </c>
      <c r="IQ316" s="86">
        <v>-0.12039999999999999</v>
      </c>
      <c r="IR316" s="34">
        <v>-9.9699999999999997E-2</v>
      </c>
      <c r="IS316" s="34">
        <v>-9.5100000000000004E-2</v>
      </c>
      <c r="IT316" s="34">
        <v>-0.10249999999999999</v>
      </c>
      <c r="IU316" s="86">
        <v>-0.12529999999999999</v>
      </c>
      <c r="IV316" s="86">
        <v>-0.1258</v>
      </c>
      <c r="IW316" s="86">
        <v>-0.13389999999999999</v>
      </c>
      <c r="IX316" s="86">
        <v>-0.12870000000000001</v>
      </c>
      <c r="IY316" s="86">
        <v>-0.14130000000000001</v>
      </c>
      <c r="IZ316" s="86">
        <v>-0.1389</v>
      </c>
      <c r="JA316" s="86">
        <v>-0.1101</v>
      </c>
      <c r="JB316" s="86">
        <v>-8.8599999999999998E-2</v>
      </c>
      <c r="JC316" s="30">
        <v>-7.5600000000000001E-2</v>
      </c>
      <c r="JD316" s="30">
        <v>-6.6900000000000001E-2</v>
      </c>
      <c r="JE316" s="30">
        <v>-7.8799999999999995E-2</v>
      </c>
      <c r="JF316" s="30">
        <v>-9.8799999999999999E-2</v>
      </c>
      <c r="JG316" s="30">
        <v>-0.1091</v>
      </c>
      <c r="JH316" s="30">
        <v>-7.5300000000000006E-2</v>
      </c>
      <c r="JI316" s="30">
        <v>-8.7400000000000005E-2</v>
      </c>
      <c r="JJ316" s="30">
        <v>-8.3599999999999994E-2</v>
      </c>
      <c r="JK316" s="30">
        <v>-8.43E-2</v>
      </c>
      <c r="JL316" s="30">
        <v>-7.3700000000000002E-2</v>
      </c>
      <c r="JM316" s="22">
        <v>-7.4700000000000003E-2</v>
      </c>
      <c r="JN316" s="22">
        <v>-7.9799999999999996E-2</v>
      </c>
      <c r="JO316" s="22">
        <v>-8.0799999999999997E-2</v>
      </c>
      <c r="MB316" t="s">
        <v>62</v>
      </c>
    </row>
    <row r="317" spans="83:342" ht="15.75" thickBot="1" x14ac:dyDescent="0.3">
      <c r="CR317" t="s">
        <v>62</v>
      </c>
      <c r="GJ317" s="79">
        <v>-3.3500000000000002E-2</v>
      </c>
      <c r="GK317" s="79">
        <v>-4.9799999999999997E-2</v>
      </c>
      <c r="GL317" s="22">
        <v>-4.9500000000000002E-2</v>
      </c>
      <c r="GM317" s="30">
        <v>-9.4399999999999998E-2</v>
      </c>
      <c r="GN317" s="34">
        <v>-9.9099999999999994E-2</v>
      </c>
      <c r="GO317" s="30">
        <v>-0.1024</v>
      </c>
      <c r="GP317" s="30">
        <v>-0.1024</v>
      </c>
      <c r="GQ317" s="34">
        <v>-9.7500000000000003E-2</v>
      </c>
      <c r="GR317" s="30">
        <v>-7.5300000000000006E-2</v>
      </c>
      <c r="GS317" s="30">
        <v>-7.0599999999999996E-2</v>
      </c>
      <c r="GT317" s="30">
        <v>-0.05</v>
      </c>
      <c r="GU317" s="305">
        <v>-6.0199999999999997E-2</v>
      </c>
      <c r="GV317" s="301">
        <v>-8.72E-2</v>
      </c>
      <c r="GW317" s="47">
        <v>-0.1016</v>
      </c>
      <c r="GX317" s="30">
        <v>-0.1052</v>
      </c>
      <c r="GY317" s="47">
        <v>-8.5199999999999998E-2</v>
      </c>
      <c r="GZ317" s="47">
        <v>-0.12520000000000001</v>
      </c>
      <c r="HA317" s="47">
        <v>-0.1158</v>
      </c>
      <c r="HB317" s="47">
        <v>-0.1338</v>
      </c>
      <c r="HC317" s="47">
        <v>-0.14979999999999999</v>
      </c>
      <c r="HD317" s="40">
        <v>-5.4199999999999998E-2</v>
      </c>
      <c r="HE317" s="40">
        <v>-6.3700000000000007E-2</v>
      </c>
      <c r="HF317" s="40">
        <v>-7.7200000000000005E-2</v>
      </c>
      <c r="HG317" s="40">
        <v>-0.1116</v>
      </c>
      <c r="HH317" s="40">
        <v>-9.2999999999999999E-2</v>
      </c>
      <c r="HI317" s="40">
        <v>-9.1300000000000006E-2</v>
      </c>
      <c r="HJ317" s="40">
        <v>-9.6199999999999994E-2</v>
      </c>
      <c r="HK317" s="40">
        <v>-8.4500000000000006E-2</v>
      </c>
      <c r="HL317" s="40">
        <v>-8.8499999999999995E-2</v>
      </c>
      <c r="HM317" s="40">
        <v>-7.8899999999999998E-2</v>
      </c>
      <c r="HN317" s="40">
        <v>-0.1021</v>
      </c>
      <c r="HO317" s="40">
        <v>-0.10440000000000001</v>
      </c>
      <c r="HP317" s="40">
        <v>-0.10249999999999999</v>
      </c>
      <c r="HQ317" s="40">
        <v>-0.11550000000000001</v>
      </c>
      <c r="HR317" s="40">
        <v>-0.14019999999999999</v>
      </c>
      <c r="HS317" s="40">
        <v>-0.1759</v>
      </c>
      <c r="HT317" s="40">
        <v>-0.1716</v>
      </c>
      <c r="HU317" s="40">
        <v>-0.15379999999999999</v>
      </c>
      <c r="HV317" s="40">
        <v>-0.1444</v>
      </c>
      <c r="HW317" s="40">
        <v>-0.14180000000000001</v>
      </c>
      <c r="HX317" s="40">
        <v>-0.1011</v>
      </c>
      <c r="HY317" s="47">
        <v>-4.1500000000000002E-2</v>
      </c>
      <c r="HZ317" s="34">
        <v>-4.65E-2</v>
      </c>
      <c r="IA317" s="47">
        <v>-0.05</v>
      </c>
      <c r="IB317" s="34">
        <v>-4.8099999999999997E-2</v>
      </c>
      <c r="IC317" s="34">
        <v>-6.4500000000000002E-2</v>
      </c>
      <c r="ID317" s="34">
        <v>-7.2499999999999995E-2</v>
      </c>
      <c r="IE317" s="34">
        <v>-7.0599999999999996E-2</v>
      </c>
      <c r="IF317" s="86">
        <v>-7.6899999999999996E-2</v>
      </c>
      <c r="IG317" s="34">
        <v>-7.6399999999999996E-2</v>
      </c>
      <c r="IH317" s="47">
        <v>-8.9599999999999999E-2</v>
      </c>
      <c r="II317" s="47">
        <v>-9.11E-2</v>
      </c>
      <c r="IJ317" s="86">
        <v>-0.1026</v>
      </c>
      <c r="IK317" s="86">
        <v>-0.12</v>
      </c>
      <c r="IL317" s="86">
        <v>-0.13239999999999999</v>
      </c>
      <c r="IM317" s="86">
        <v>-0.12740000000000001</v>
      </c>
      <c r="IN317" s="86">
        <v>-0.13739999999999999</v>
      </c>
      <c r="IO317" s="86">
        <v>-0.14929999999999999</v>
      </c>
      <c r="IP317" s="34">
        <v>-0.16120000000000001</v>
      </c>
      <c r="IQ317" s="34">
        <v>-0.12809999999999999</v>
      </c>
      <c r="IR317" s="86">
        <v>-0.12920000000000001</v>
      </c>
      <c r="IS317" s="86">
        <v>-0.13789999999999999</v>
      </c>
      <c r="IT317" s="86">
        <v>-0.1515</v>
      </c>
      <c r="IU317" s="34">
        <v>-0.15179999999999999</v>
      </c>
      <c r="IV317" s="34">
        <v>-0.14760000000000001</v>
      </c>
      <c r="IW317" s="34">
        <v>-0.14660000000000001</v>
      </c>
      <c r="IX317" s="34">
        <v>-0.1762</v>
      </c>
      <c r="IY317" s="34">
        <v>-0.18709999999999999</v>
      </c>
      <c r="IZ317" s="34">
        <v>-0.20599999999999999</v>
      </c>
      <c r="JA317" s="34">
        <v>-0.2046</v>
      </c>
      <c r="JB317" s="34">
        <v>-0.20480000000000001</v>
      </c>
      <c r="JC317" s="34">
        <v>-0.2303</v>
      </c>
      <c r="JD317" s="34">
        <v>-0.21290000000000001</v>
      </c>
      <c r="JE317" s="34">
        <v>-0.22239999999999999</v>
      </c>
      <c r="JF317" s="34">
        <v>-0.23430000000000001</v>
      </c>
      <c r="JG317" s="34">
        <v>-0.2392</v>
      </c>
      <c r="JH317" s="34">
        <v>-0.23580000000000001</v>
      </c>
      <c r="JI317" s="34">
        <v>-0.254</v>
      </c>
      <c r="JJ317" s="34">
        <v>-0.2621</v>
      </c>
      <c r="JK317" s="34">
        <v>-0.2515</v>
      </c>
      <c r="JL317" s="34">
        <v>-0.23499999999999999</v>
      </c>
      <c r="JM317" s="34">
        <v>-0.2344</v>
      </c>
      <c r="JN317" s="34">
        <v>-0.22589999999999999</v>
      </c>
      <c r="JO317" s="34">
        <v>-0.2482</v>
      </c>
      <c r="JR317" t="s">
        <v>62</v>
      </c>
      <c r="KX317" t="s">
        <v>62</v>
      </c>
    </row>
    <row r="318" spans="83:342" ht="15.75" thickBot="1" x14ac:dyDescent="0.3">
      <c r="GK318" t="s">
        <v>62</v>
      </c>
      <c r="GL318" t="s">
        <v>62</v>
      </c>
      <c r="GM318" t="s">
        <v>62</v>
      </c>
      <c r="GN318" t="s">
        <v>62</v>
      </c>
      <c r="GO318" t="s">
        <v>62</v>
      </c>
      <c r="GP318" t="s">
        <v>62</v>
      </c>
      <c r="GQ318" t="s">
        <v>62</v>
      </c>
      <c r="GR318" t="s">
        <v>62</v>
      </c>
      <c r="GS318" t="s">
        <v>62</v>
      </c>
      <c r="GU318" t="s">
        <v>62</v>
      </c>
      <c r="GV318" t="s">
        <v>62</v>
      </c>
      <c r="GW318" t="s">
        <v>62</v>
      </c>
      <c r="GX318" t="s">
        <v>62</v>
      </c>
      <c r="GY318" t="s">
        <v>62</v>
      </c>
      <c r="HD318" t="s">
        <v>62</v>
      </c>
      <c r="HE318" t="s">
        <v>62</v>
      </c>
      <c r="HG318" t="s">
        <v>62</v>
      </c>
      <c r="HH318" t="s">
        <v>62</v>
      </c>
      <c r="HJ318" t="s">
        <v>62</v>
      </c>
      <c r="HL318" t="s">
        <v>62</v>
      </c>
      <c r="HM318" t="s">
        <v>62</v>
      </c>
      <c r="HO318" t="s">
        <v>62</v>
      </c>
      <c r="HP318" t="s">
        <v>62</v>
      </c>
      <c r="HQ318" t="s">
        <v>62</v>
      </c>
      <c r="HS318" t="s">
        <v>62</v>
      </c>
      <c r="HU318" t="s">
        <v>62</v>
      </c>
      <c r="HV318" t="s">
        <v>62</v>
      </c>
      <c r="HW318" t="s">
        <v>62</v>
      </c>
      <c r="HX318" t="s">
        <v>62</v>
      </c>
      <c r="HY318" t="s">
        <v>62</v>
      </c>
      <c r="HZ318" t="s">
        <v>62</v>
      </c>
      <c r="IA318" t="s">
        <v>62</v>
      </c>
      <c r="IB318" t="s">
        <v>62</v>
      </c>
      <c r="IC318" t="s">
        <v>62</v>
      </c>
      <c r="IG318" t="s">
        <v>62</v>
      </c>
      <c r="IH318" t="s">
        <v>62</v>
      </c>
      <c r="IJ318" t="s">
        <v>62</v>
      </c>
      <c r="IN318" t="s">
        <v>62</v>
      </c>
      <c r="IU318" s="54" t="s">
        <v>91</v>
      </c>
      <c r="IV318" t="s">
        <v>62</v>
      </c>
      <c r="IY318" t="s">
        <v>62</v>
      </c>
      <c r="JB318" t="s">
        <v>62</v>
      </c>
      <c r="JD318" t="s">
        <v>62</v>
      </c>
      <c r="JE318" t="s">
        <v>62</v>
      </c>
      <c r="JG318" t="s">
        <v>62</v>
      </c>
      <c r="JJ318" t="s">
        <v>62</v>
      </c>
      <c r="JK318" t="s">
        <v>62</v>
      </c>
      <c r="JL318" t="s">
        <v>62</v>
      </c>
      <c r="JM318" t="s">
        <v>62</v>
      </c>
      <c r="JO318" t="s">
        <v>62</v>
      </c>
      <c r="JP318" t="s">
        <v>62</v>
      </c>
      <c r="MD318" t="s">
        <v>62</v>
      </c>
    </row>
    <row r="319" spans="83:342" ht="15.75" thickBot="1" x14ac:dyDescent="0.3">
      <c r="CR319" t="s">
        <v>62</v>
      </c>
      <c r="CT319" t="s">
        <v>62</v>
      </c>
      <c r="CV319" t="s">
        <v>62</v>
      </c>
      <c r="HC319" t="s">
        <v>62</v>
      </c>
      <c r="HF319" t="s">
        <v>62</v>
      </c>
      <c r="HG319" t="s">
        <v>62</v>
      </c>
      <c r="HM319" t="s">
        <v>62</v>
      </c>
      <c r="HN319" t="s">
        <v>62</v>
      </c>
      <c r="HT319" t="s">
        <v>62</v>
      </c>
      <c r="HV319" t="s">
        <v>62</v>
      </c>
      <c r="HX319" t="s">
        <v>62</v>
      </c>
      <c r="HY319" t="s">
        <v>62</v>
      </c>
      <c r="HZ319" t="s">
        <v>62</v>
      </c>
      <c r="IA319" t="s">
        <v>62</v>
      </c>
      <c r="IK319" t="s">
        <v>62</v>
      </c>
      <c r="IU319" s="54" t="s">
        <v>121</v>
      </c>
      <c r="IV319" s="342">
        <v>43587</v>
      </c>
      <c r="IW319" s="345" t="s">
        <v>100</v>
      </c>
      <c r="IX319" s="342">
        <v>43591</v>
      </c>
      <c r="IY319" s="342">
        <v>43592</v>
      </c>
      <c r="IZ319" s="342">
        <v>43593</v>
      </c>
      <c r="JA319" s="342">
        <v>43594</v>
      </c>
      <c r="JB319" s="342">
        <v>43595</v>
      </c>
      <c r="JC319" s="342">
        <v>43598</v>
      </c>
      <c r="JD319" s="342">
        <v>43599</v>
      </c>
      <c r="JE319" s="342">
        <v>43600</v>
      </c>
      <c r="JF319" s="342">
        <v>43601</v>
      </c>
      <c r="JG319" s="342">
        <v>43602</v>
      </c>
      <c r="JH319" s="342">
        <v>43605</v>
      </c>
      <c r="JI319" s="342">
        <v>43606</v>
      </c>
      <c r="JJ319" s="342">
        <v>43607</v>
      </c>
      <c r="JK319" s="342">
        <v>43608</v>
      </c>
      <c r="JL319" s="342">
        <v>43609</v>
      </c>
      <c r="JM319" s="342">
        <v>43612</v>
      </c>
      <c r="JN319" s="342">
        <v>43613</v>
      </c>
      <c r="JO319" s="342">
        <v>43614</v>
      </c>
      <c r="JP319" s="342">
        <v>43615</v>
      </c>
      <c r="JQ319" s="342">
        <v>43616</v>
      </c>
      <c r="KZ319" t="s">
        <v>62</v>
      </c>
    </row>
    <row r="320" spans="83:342" ht="15.75" thickBot="1" x14ac:dyDescent="0.3">
      <c r="CS320" t="s">
        <v>62</v>
      </c>
      <c r="GH320" t="s">
        <v>62</v>
      </c>
      <c r="HF320" t="s">
        <v>62</v>
      </c>
      <c r="IG320" t="s">
        <v>62</v>
      </c>
      <c r="IR320" s="11" t="s">
        <v>43</v>
      </c>
      <c r="IS320" t="s">
        <v>62</v>
      </c>
      <c r="IU320" s="22">
        <v>2.6800000000000001E-2</v>
      </c>
      <c r="IV320" s="22">
        <v>2.8299999999999999E-2</v>
      </c>
      <c r="IW320" s="22">
        <v>8.4000000000000005E-2</v>
      </c>
      <c r="IX320" s="22">
        <v>5.79E-2</v>
      </c>
      <c r="IY320" s="47">
        <v>8.2400000000000001E-2</v>
      </c>
      <c r="IZ320" s="47">
        <v>0.105</v>
      </c>
      <c r="JA320" s="47">
        <v>0.1166</v>
      </c>
      <c r="JB320" s="47">
        <v>8.9700000000000002E-2</v>
      </c>
      <c r="JC320" s="47">
        <v>0.1447</v>
      </c>
      <c r="JD320" s="47">
        <v>0.13100000000000001</v>
      </c>
      <c r="JE320" s="47">
        <v>0.1411</v>
      </c>
      <c r="JF320" s="47">
        <v>0.1431</v>
      </c>
      <c r="JG320" s="47">
        <v>0.1464</v>
      </c>
      <c r="JH320" s="47">
        <v>0.13439999999999999</v>
      </c>
      <c r="JI320" s="86">
        <v>0.12330000000000001</v>
      </c>
      <c r="JJ320" s="86">
        <v>0.1384</v>
      </c>
      <c r="JK320" s="86">
        <v>0.16769999999999999</v>
      </c>
      <c r="JL320" s="47">
        <v>0.1648</v>
      </c>
      <c r="JM320" s="47">
        <v>0.15659999999999999</v>
      </c>
      <c r="JN320" s="47">
        <v>0.1759</v>
      </c>
      <c r="JO320" s="47">
        <v>0.17230000000000001</v>
      </c>
    </row>
    <row r="321" spans="19:343" ht="15.75" thickBot="1" x14ac:dyDescent="0.3">
      <c r="HY321" t="s">
        <v>62</v>
      </c>
      <c r="IR321" s="18" t="s">
        <v>50</v>
      </c>
      <c r="IU321" s="86">
        <v>2.6200000000000001E-2</v>
      </c>
      <c r="IV321" s="86">
        <v>2.5700000000000001E-2</v>
      </c>
      <c r="IW321" s="86">
        <v>1.7600000000000001E-2</v>
      </c>
      <c r="IX321" s="47">
        <v>4.4699999999999997E-2</v>
      </c>
      <c r="IY321" s="22">
        <v>4.3400000000000001E-2</v>
      </c>
      <c r="IZ321" s="7">
        <v>0.02</v>
      </c>
      <c r="JA321" s="86">
        <v>4.1399999999999999E-2</v>
      </c>
      <c r="JB321" s="86">
        <v>6.2899999999999998E-2</v>
      </c>
      <c r="JC321" s="86">
        <v>0.11310000000000001</v>
      </c>
      <c r="JD321" s="86">
        <v>0.10199999999999999</v>
      </c>
      <c r="JE321" s="86">
        <v>0.109</v>
      </c>
      <c r="JF321" s="86">
        <v>0.12039999999999999</v>
      </c>
      <c r="JG321" s="86">
        <v>0.12709999999999999</v>
      </c>
      <c r="JH321" s="86">
        <v>0.12959999999999999</v>
      </c>
      <c r="JI321" s="47">
        <v>0.1158</v>
      </c>
      <c r="JJ321" s="47">
        <v>0.13059999999999999</v>
      </c>
      <c r="JK321" s="47">
        <v>0.16550000000000001</v>
      </c>
      <c r="JL321" s="86">
        <v>0.15740000000000001</v>
      </c>
      <c r="JM321" s="86">
        <v>0.15210000000000001</v>
      </c>
      <c r="JN321" s="86">
        <v>0.13239999999999999</v>
      </c>
      <c r="JO321" s="86">
        <v>0.1424</v>
      </c>
      <c r="JS321" t="s">
        <v>62</v>
      </c>
    </row>
    <row r="322" spans="19:343" ht="15.75" thickBot="1" x14ac:dyDescent="0.3">
      <c r="CT322" t="s">
        <v>62</v>
      </c>
      <c r="GK322" t="s">
        <v>62</v>
      </c>
      <c r="IR322" s="23" t="s">
        <v>56</v>
      </c>
      <c r="IU322" s="47">
        <v>1.54E-2</v>
      </c>
      <c r="IV322" s="7">
        <v>2.4299999999999999E-2</v>
      </c>
      <c r="IW322" s="47">
        <v>1.47E-2</v>
      </c>
      <c r="IX322" s="86">
        <v>2.2800000000000001E-2</v>
      </c>
      <c r="IY322" s="86">
        <v>1.0200000000000001E-2</v>
      </c>
      <c r="IZ322" s="22">
        <v>1.5699999999999999E-2</v>
      </c>
      <c r="JA322" s="16">
        <v>1.89E-2</v>
      </c>
      <c r="JB322" s="16">
        <v>2.6100000000000002E-2</v>
      </c>
      <c r="JC322" s="16">
        <v>3.1699999999999999E-2</v>
      </c>
      <c r="JD322" s="16">
        <v>2.5499999999999998E-2</v>
      </c>
      <c r="JE322" s="16">
        <v>3.1399999999999997E-2</v>
      </c>
      <c r="JF322" s="7">
        <v>4.8599999999999997E-2</v>
      </c>
      <c r="JG322" s="7">
        <v>6.5199999999999994E-2</v>
      </c>
      <c r="JH322" s="7">
        <v>5.0500000000000003E-2</v>
      </c>
      <c r="JI322" s="7">
        <v>6.3899999999999998E-2</v>
      </c>
      <c r="JJ322" s="7">
        <v>6.83E-2</v>
      </c>
      <c r="JK322" s="16">
        <v>5.0599999999999999E-2</v>
      </c>
      <c r="JL322" s="16">
        <v>4.6300000000000001E-2</v>
      </c>
      <c r="JM322" s="16">
        <v>4.9599999999999998E-2</v>
      </c>
      <c r="JN322" s="7">
        <v>4.7E-2</v>
      </c>
      <c r="JO322" s="7">
        <v>6.0699999999999997E-2</v>
      </c>
      <c r="JR322" t="s">
        <v>62</v>
      </c>
      <c r="JS322" t="s">
        <v>62</v>
      </c>
    </row>
    <row r="323" spans="19:343" ht="15.75" thickBot="1" x14ac:dyDescent="0.3">
      <c r="GI323" t="s">
        <v>62</v>
      </c>
      <c r="HC323" t="s">
        <v>62</v>
      </c>
      <c r="HF323" t="s">
        <v>62</v>
      </c>
      <c r="HG323" t="s">
        <v>62</v>
      </c>
      <c r="HM323" t="s">
        <v>62</v>
      </c>
      <c r="HN323" t="s">
        <v>62</v>
      </c>
      <c r="HT323" t="s">
        <v>62</v>
      </c>
      <c r="HV323" t="s">
        <v>62</v>
      </c>
      <c r="HX323" t="s">
        <v>62</v>
      </c>
      <c r="HY323" t="s">
        <v>62</v>
      </c>
      <c r="HZ323" t="s">
        <v>62</v>
      </c>
      <c r="IA323" t="s">
        <v>62</v>
      </c>
      <c r="IK323" t="s">
        <v>62</v>
      </c>
      <c r="IR323" s="27" t="s">
        <v>61</v>
      </c>
      <c r="IS323" t="s">
        <v>62</v>
      </c>
      <c r="IU323" s="7">
        <v>1.4E-2</v>
      </c>
      <c r="IV323" s="47">
        <v>1.6899999999999998E-2</v>
      </c>
      <c r="IW323" s="7">
        <v>-7.1999999999999998E-3</v>
      </c>
      <c r="IX323" s="7">
        <v>8.2000000000000007E-3</v>
      </c>
      <c r="IY323" s="7">
        <v>7.4000000000000003E-3</v>
      </c>
      <c r="IZ323" s="16">
        <v>1.5599999999999999E-2</v>
      </c>
      <c r="JA323" s="7">
        <v>8.8000000000000005E-3</v>
      </c>
      <c r="JB323" s="7">
        <v>-3.3999999999999998E-3</v>
      </c>
      <c r="JC323" s="7">
        <v>6.4000000000000003E-3</v>
      </c>
      <c r="JD323" s="7">
        <v>1.6799999999999999E-2</v>
      </c>
      <c r="JE323" s="7">
        <v>2.5399999999999999E-2</v>
      </c>
      <c r="JF323" s="16">
        <v>3.1899999999999998E-2</v>
      </c>
      <c r="JG323" s="16">
        <v>3.8899999999999997E-2</v>
      </c>
      <c r="JH323" s="16">
        <v>3.1E-2</v>
      </c>
      <c r="JI323" s="16">
        <v>4.4299999999999999E-2</v>
      </c>
      <c r="JJ323" s="16">
        <v>4.5900000000000003E-2</v>
      </c>
      <c r="JK323" s="7">
        <v>4.8500000000000001E-2</v>
      </c>
      <c r="JL323" s="7">
        <v>2.5600000000000001E-2</v>
      </c>
      <c r="JM323" s="7">
        <v>3.6499999999999998E-2</v>
      </c>
      <c r="JN323" s="16">
        <v>4.0800000000000003E-2</v>
      </c>
      <c r="JO323" s="16">
        <v>3.5400000000000001E-2</v>
      </c>
      <c r="JR323" t="s">
        <v>62</v>
      </c>
      <c r="JS323" t="s">
        <v>62</v>
      </c>
    </row>
    <row r="324" spans="19:343" ht="15.75" thickBot="1" x14ac:dyDescent="0.3">
      <c r="GY324" t="s">
        <v>62</v>
      </c>
      <c r="GZ324" t="s">
        <v>62</v>
      </c>
      <c r="HF324" t="s">
        <v>62</v>
      </c>
      <c r="HS324" t="s">
        <v>62</v>
      </c>
      <c r="IG324" t="s">
        <v>62</v>
      </c>
      <c r="IR324" s="31" t="s">
        <v>66</v>
      </c>
      <c r="IS324" t="s">
        <v>62</v>
      </c>
      <c r="IU324" s="16">
        <v>1.2999999999999999E-3</v>
      </c>
      <c r="IV324" s="16">
        <v>-3.7000000000000002E-3</v>
      </c>
      <c r="IW324" s="16">
        <v>-1.1599999999999999E-2</v>
      </c>
      <c r="IX324" s="16">
        <v>5.7000000000000002E-3</v>
      </c>
      <c r="IY324" s="16">
        <v>1.5E-3</v>
      </c>
      <c r="IZ324" s="86">
        <v>1.26E-2</v>
      </c>
      <c r="JA324" s="22">
        <v>3.2000000000000002E-3</v>
      </c>
      <c r="JB324" s="22">
        <v>-8.9999999999999993E-3</v>
      </c>
      <c r="JC324" s="22">
        <v>-2.53E-2</v>
      </c>
      <c r="JD324" s="40">
        <v>-2.8400000000000002E-2</v>
      </c>
      <c r="JE324" s="40">
        <v>-8.3000000000000001E-3</v>
      </c>
      <c r="JF324" s="40">
        <v>-2.5000000000000001E-3</v>
      </c>
      <c r="JG324" s="40">
        <v>8.5000000000000006E-3</v>
      </c>
      <c r="JH324" s="40">
        <v>1.41E-2</v>
      </c>
      <c r="JI324" s="40">
        <v>4.2200000000000001E-2</v>
      </c>
      <c r="JJ324" s="40">
        <v>3.2000000000000001E-2</v>
      </c>
      <c r="JK324" s="40">
        <v>-1.0500000000000001E-2</v>
      </c>
      <c r="JL324" s="40">
        <v>-1.29E-2</v>
      </c>
      <c r="JM324" s="40">
        <v>-3.5000000000000001E-3</v>
      </c>
      <c r="JN324" s="40">
        <v>-2.3699999999999999E-2</v>
      </c>
      <c r="JO324" s="40">
        <v>-2.3199999999999998E-2</v>
      </c>
    </row>
    <row r="325" spans="19:343" ht="15.75" thickBot="1" x14ac:dyDescent="0.3">
      <c r="IR325" s="35" t="s">
        <v>69</v>
      </c>
      <c r="IT325" t="s">
        <v>62</v>
      </c>
      <c r="IU325" s="40">
        <v>-1.23E-2</v>
      </c>
      <c r="IV325" s="40">
        <v>-1.8700000000000001E-2</v>
      </c>
      <c r="IW325" s="40">
        <v>-2.1999999999999999E-2</v>
      </c>
      <c r="IX325" s="40">
        <v>-2.12E-2</v>
      </c>
      <c r="IY325" s="30">
        <v>-2.3800000000000002E-2</v>
      </c>
      <c r="IZ325" s="40">
        <v>-2.7699999999999999E-2</v>
      </c>
      <c r="JA325" s="40">
        <v>-3.5999999999999997E-2</v>
      </c>
      <c r="JB325" s="40">
        <v>-1.67E-2</v>
      </c>
      <c r="JC325" s="40">
        <v>-4.3999999999999997E-2</v>
      </c>
      <c r="JD325" s="22">
        <v>-4.6399999999999997E-2</v>
      </c>
      <c r="JE325" s="22">
        <v>-7.6700000000000004E-2</v>
      </c>
      <c r="JF325" s="22">
        <v>-8.77E-2</v>
      </c>
      <c r="JG325" s="22">
        <v>-0.1171</v>
      </c>
      <c r="JH325" s="30">
        <v>-9.8500000000000004E-2</v>
      </c>
      <c r="JI325" s="30">
        <v>-0.1106</v>
      </c>
      <c r="JJ325" s="30">
        <v>-0.10680000000000001</v>
      </c>
      <c r="JK325" s="30">
        <v>-0.1075</v>
      </c>
      <c r="JL325" s="30">
        <v>-9.69E-2</v>
      </c>
      <c r="JM325" s="30">
        <v>-9.7100000000000006E-2</v>
      </c>
      <c r="JN325" s="30">
        <v>-8.1600000000000006E-2</v>
      </c>
      <c r="JO325" s="30">
        <v>-7.3499999999999996E-2</v>
      </c>
    </row>
    <row r="326" spans="19:343" ht="15.75" thickBot="1" x14ac:dyDescent="0.3">
      <c r="IR326" s="41" t="s">
        <v>71</v>
      </c>
      <c r="IU326" s="30">
        <v>-2.2100000000000002E-2</v>
      </c>
      <c r="IV326" s="30">
        <v>-2.7699999999999999E-2</v>
      </c>
      <c r="IW326" s="30">
        <v>-3.1399999999999997E-2</v>
      </c>
      <c r="IX326" s="30">
        <v>-4.4400000000000002E-2</v>
      </c>
      <c r="IY326" s="40">
        <v>-3.6499999999999998E-2</v>
      </c>
      <c r="IZ326" s="30">
        <v>-3.7699999999999997E-2</v>
      </c>
      <c r="JA326" s="30">
        <v>-5.0799999999999998E-2</v>
      </c>
      <c r="JB326" s="30">
        <v>-4.7300000000000002E-2</v>
      </c>
      <c r="JC326" s="30">
        <v>-9.8799999999999999E-2</v>
      </c>
      <c r="JD326" s="30">
        <v>-9.01E-2</v>
      </c>
      <c r="JE326" s="30">
        <v>-0.10199999999999999</v>
      </c>
      <c r="JF326" s="30">
        <v>-0.122</v>
      </c>
      <c r="JG326" s="30">
        <v>-0.1323</v>
      </c>
      <c r="JH326" s="22">
        <v>-0.1278</v>
      </c>
      <c r="JI326" s="22">
        <v>-0.12740000000000001</v>
      </c>
      <c r="JJ326" s="22">
        <v>-0.14879999999999999</v>
      </c>
      <c r="JK326" s="34">
        <v>-0.14899999999999999</v>
      </c>
      <c r="JL326" s="34">
        <v>-0.13250000000000001</v>
      </c>
      <c r="JM326" s="34">
        <v>-0.13189999999999999</v>
      </c>
      <c r="JN326" s="34">
        <v>-0.1234</v>
      </c>
      <c r="JO326" s="34">
        <v>-0.1457</v>
      </c>
    </row>
    <row r="327" spans="19:343" ht="15.75" thickBot="1" x14ac:dyDescent="0.3">
      <c r="IR327" s="44" t="s">
        <v>72</v>
      </c>
      <c r="IU327" s="34">
        <v>-4.9299999999999997E-2</v>
      </c>
      <c r="IV327" s="34">
        <v>-4.5100000000000001E-2</v>
      </c>
      <c r="IW327" s="34">
        <v>-4.41E-2</v>
      </c>
      <c r="IX327" s="34">
        <v>-7.3700000000000002E-2</v>
      </c>
      <c r="IY327" s="34">
        <v>-8.4599999999999995E-2</v>
      </c>
      <c r="IZ327" s="34">
        <v>-0.10349999999999999</v>
      </c>
      <c r="JA327" s="34">
        <v>-0.1021</v>
      </c>
      <c r="JB327" s="34">
        <v>-0.1023</v>
      </c>
      <c r="JC327" s="34">
        <v>-0.1278</v>
      </c>
      <c r="JD327" s="34">
        <v>-0.1104</v>
      </c>
      <c r="JE327" s="34">
        <v>-0.11990000000000001</v>
      </c>
      <c r="JF327" s="34">
        <v>-0.1318</v>
      </c>
      <c r="JG327" s="34">
        <v>-0.13669999999999999</v>
      </c>
      <c r="JH327" s="34">
        <v>-0.1333</v>
      </c>
      <c r="JI327" s="34">
        <v>-0.1515</v>
      </c>
      <c r="JJ327" s="34">
        <v>-0.15959999999999999</v>
      </c>
      <c r="JK327" s="22">
        <v>-0.1653</v>
      </c>
      <c r="JL327" s="22">
        <v>-0.15179999999999999</v>
      </c>
      <c r="JM327" s="22">
        <v>-0.1623</v>
      </c>
      <c r="JN327" s="22">
        <v>-0.16739999999999999</v>
      </c>
      <c r="JO327" s="22">
        <v>-0.16839999999999999</v>
      </c>
    </row>
    <row r="328" spans="19:343" ht="15.75" thickBot="1" x14ac:dyDescent="0.3">
      <c r="S328" t="s">
        <v>62</v>
      </c>
      <c r="JJ328" t="s">
        <v>62</v>
      </c>
      <c r="KK328" s="513" t="s">
        <v>153</v>
      </c>
      <c r="KL328" s="514"/>
      <c r="KM328" s="514"/>
      <c r="KN328" s="514"/>
      <c r="KO328" s="514"/>
      <c r="KP328" s="514"/>
      <c r="KQ328" s="514"/>
      <c r="KR328" s="515"/>
      <c r="KT328" t="s">
        <v>62</v>
      </c>
    </row>
    <row r="329" spans="19:343" ht="15.75" thickBot="1" x14ac:dyDescent="0.3">
      <c r="CE329" t="s">
        <v>62</v>
      </c>
      <c r="GI329" t="s">
        <v>62</v>
      </c>
      <c r="GJ329" s="8" t="s">
        <v>96</v>
      </c>
      <c r="GK329" s="8" t="s">
        <v>92</v>
      </c>
      <c r="GQ329" t="s">
        <v>62</v>
      </c>
      <c r="HD329" s="8" t="s">
        <v>104</v>
      </c>
      <c r="HE329" s="8" t="s">
        <v>92</v>
      </c>
      <c r="HX329" t="s">
        <v>62</v>
      </c>
      <c r="HY329" s="8" t="s">
        <v>110</v>
      </c>
      <c r="HZ329" s="8" t="s">
        <v>92</v>
      </c>
      <c r="IT329" t="s">
        <v>62</v>
      </c>
      <c r="IU329" s="8" t="s">
        <v>121</v>
      </c>
      <c r="IV329" s="8" t="s">
        <v>92</v>
      </c>
      <c r="IW329" t="s">
        <v>62</v>
      </c>
      <c r="IX329" t="s">
        <v>62</v>
      </c>
      <c r="IY329" t="s">
        <v>62</v>
      </c>
      <c r="IZ329" t="s">
        <v>62</v>
      </c>
      <c r="JA329" t="s">
        <v>62</v>
      </c>
      <c r="JB329" t="s">
        <v>62</v>
      </c>
      <c r="JC329" t="s">
        <v>62</v>
      </c>
      <c r="JD329" t="s">
        <v>62</v>
      </c>
      <c r="JE329" t="s">
        <v>62</v>
      </c>
      <c r="JG329" t="s">
        <v>62</v>
      </c>
      <c r="JH329" t="s">
        <v>62</v>
      </c>
      <c r="JI329" t="s">
        <v>62</v>
      </c>
      <c r="JK329" t="s">
        <v>62</v>
      </c>
      <c r="JL329" t="s">
        <v>62</v>
      </c>
      <c r="JM329" t="s">
        <v>62</v>
      </c>
      <c r="JN329" t="s">
        <v>62</v>
      </c>
      <c r="JO329" t="s">
        <v>62</v>
      </c>
      <c r="KK329" s="513" t="s">
        <v>154</v>
      </c>
      <c r="KL329" s="514"/>
      <c r="KM329" s="514"/>
      <c r="KN329" s="514"/>
      <c r="KO329" s="514"/>
      <c r="KP329" s="514"/>
      <c r="KQ329" s="514"/>
      <c r="KR329" s="515"/>
      <c r="ME329" t="s">
        <v>62</v>
      </c>
    </row>
    <row r="330" spans="19:343" ht="15.75" thickBot="1" x14ac:dyDescent="0.3">
      <c r="CE330" t="s">
        <v>62</v>
      </c>
      <c r="CF330" t="s">
        <v>62</v>
      </c>
      <c r="CG330" t="s">
        <v>62</v>
      </c>
      <c r="FM330" t="s">
        <v>62</v>
      </c>
      <c r="FN330" s="8" t="s">
        <v>0</v>
      </c>
      <c r="FO330" s="342">
        <v>43468</v>
      </c>
      <c r="FP330" s="345" t="s">
        <v>100</v>
      </c>
      <c r="FQ330" s="342">
        <v>43472</v>
      </c>
      <c r="FR330" s="342">
        <v>43473</v>
      </c>
      <c r="FS330" s="342">
        <v>43474</v>
      </c>
      <c r="FT330" s="342">
        <v>43475</v>
      </c>
      <c r="FU330" s="342">
        <v>43476</v>
      </c>
      <c r="FV330" s="342">
        <v>43479</v>
      </c>
      <c r="FW330" s="342">
        <v>43480</v>
      </c>
      <c r="FX330" s="342">
        <v>43481</v>
      </c>
      <c r="FY330" s="342">
        <v>43482</v>
      </c>
      <c r="FZ330" s="342">
        <v>43483</v>
      </c>
      <c r="GA330" s="342">
        <v>43486</v>
      </c>
      <c r="GB330" s="342">
        <v>43487</v>
      </c>
      <c r="GC330" s="342">
        <v>43488</v>
      </c>
      <c r="GD330" s="342">
        <v>43489</v>
      </c>
      <c r="GE330" s="342">
        <v>43490</v>
      </c>
      <c r="GF330" s="342">
        <v>43493</v>
      </c>
      <c r="GG330" s="342">
        <v>43494</v>
      </c>
      <c r="GH330" s="342">
        <v>43495</v>
      </c>
      <c r="GI330" s="342">
        <v>43496</v>
      </c>
      <c r="GJ330" s="342">
        <v>43497</v>
      </c>
      <c r="GK330" s="342">
        <v>43500</v>
      </c>
      <c r="GL330" s="342">
        <v>43501</v>
      </c>
      <c r="GM330" s="342">
        <v>43502</v>
      </c>
      <c r="GN330" s="342">
        <v>43503</v>
      </c>
      <c r="GO330" s="342">
        <v>43504</v>
      </c>
      <c r="GP330" s="342">
        <v>43507</v>
      </c>
      <c r="GQ330" s="342">
        <v>43508</v>
      </c>
      <c r="GR330" s="342">
        <v>43509</v>
      </c>
      <c r="GS330" s="342">
        <v>43510</v>
      </c>
      <c r="GT330" s="342">
        <v>43511</v>
      </c>
      <c r="GU330" s="342">
        <v>43514</v>
      </c>
      <c r="GV330" s="342">
        <v>43515</v>
      </c>
      <c r="GW330" s="342">
        <v>43516</v>
      </c>
      <c r="GX330" s="342">
        <v>43517</v>
      </c>
      <c r="GY330" s="342">
        <v>43518</v>
      </c>
      <c r="GZ330" s="342">
        <v>43521</v>
      </c>
      <c r="HA330" s="342">
        <v>43522</v>
      </c>
      <c r="HB330" s="342">
        <v>43523</v>
      </c>
      <c r="HC330" s="342">
        <v>43524</v>
      </c>
      <c r="HD330" s="342">
        <v>43525</v>
      </c>
      <c r="HE330" s="342">
        <v>43528</v>
      </c>
      <c r="HF330" s="342">
        <v>43529</v>
      </c>
      <c r="HG330" s="342">
        <v>43530</v>
      </c>
      <c r="HH330" s="342">
        <v>43531</v>
      </c>
      <c r="HI330" s="344" t="s">
        <v>100</v>
      </c>
      <c r="HJ330" s="342">
        <v>43535</v>
      </c>
      <c r="HK330" s="342">
        <v>43536</v>
      </c>
      <c r="HL330" s="342">
        <v>43537</v>
      </c>
      <c r="HM330" s="342">
        <v>43538</v>
      </c>
      <c r="HN330" s="342">
        <v>43539</v>
      </c>
      <c r="HO330" s="342">
        <v>43542</v>
      </c>
      <c r="HP330" s="342">
        <v>43543</v>
      </c>
      <c r="HQ330" s="342">
        <v>43544</v>
      </c>
      <c r="HR330" s="342">
        <v>43545</v>
      </c>
      <c r="HS330" s="342">
        <v>43546</v>
      </c>
      <c r="HT330" s="342">
        <v>43549</v>
      </c>
      <c r="HU330" s="342">
        <v>43550</v>
      </c>
      <c r="HV330" s="342">
        <v>43551</v>
      </c>
      <c r="HW330" s="342">
        <v>43552</v>
      </c>
      <c r="HX330" s="342">
        <v>43553</v>
      </c>
      <c r="HY330" s="342">
        <v>43556</v>
      </c>
      <c r="HZ330" s="342">
        <v>43557</v>
      </c>
      <c r="IA330" s="342">
        <v>43558</v>
      </c>
      <c r="IB330" s="342">
        <v>43559</v>
      </c>
      <c r="IC330" s="345" t="s">
        <v>100</v>
      </c>
      <c r="ID330" s="342">
        <v>43563</v>
      </c>
      <c r="IE330" s="342">
        <v>43564</v>
      </c>
      <c r="IF330" s="342">
        <v>43565</v>
      </c>
      <c r="IG330" s="342">
        <v>43566</v>
      </c>
      <c r="IH330" s="342">
        <v>43567</v>
      </c>
      <c r="II330" s="342">
        <v>43570</v>
      </c>
      <c r="IJ330" s="342">
        <v>43571</v>
      </c>
      <c r="IK330" s="342">
        <v>43572</v>
      </c>
      <c r="IL330" s="342">
        <v>43573</v>
      </c>
      <c r="IM330" s="342">
        <v>43574</v>
      </c>
      <c r="IN330" s="342">
        <v>43577</v>
      </c>
      <c r="IO330" s="342">
        <v>43578</v>
      </c>
      <c r="IP330" s="342">
        <v>43579</v>
      </c>
      <c r="IQ330" s="342">
        <v>43580</v>
      </c>
      <c r="IR330" s="342">
        <v>43581</v>
      </c>
      <c r="IS330" s="342">
        <v>43584</v>
      </c>
      <c r="IT330" s="342">
        <v>43585</v>
      </c>
      <c r="IU330" s="342">
        <v>43586</v>
      </c>
      <c r="IV330" s="342">
        <v>43587</v>
      </c>
      <c r="IW330" s="345" t="s">
        <v>100</v>
      </c>
      <c r="IX330" s="342">
        <v>43591</v>
      </c>
      <c r="IY330" s="342">
        <v>43592</v>
      </c>
      <c r="IZ330" s="342">
        <v>43593</v>
      </c>
      <c r="JA330" s="342">
        <v>43594</v>
      </c>
      <c r="JB330" s="342">
        <v>43595</v>
      </c>
      <c r="JC330" s="342">
        <v>43598</v>
      </c>
      <c r="JD330" s="342">
        <v>43599</v>
      </c>
      <c r="JE330" s="342">
        <v>43600</v>
      </c>
      <c r="JF330" s="342">
        <v>43601</v>
      </c>
      <c r="JG330" s="342">
        <v>43602</v>
      </c>
      <c r="JH330" s="342">
        <v>43605</v>
      </c>
      <c r="JI330" s="342">
        <v>43606</v>
      </c>
      <c r="JJ330" s="342">
        <v>43607</v>
      </c>
      <c r="JK330" s="342">
        <v>43608</v>
      </c>
      <c r="JL330" s="342">
        <v>43609</v>
      </c>
      <c r="JM330" s="342">
        <v>43612</v>
      </c>
      <c r="JN330" s="342">
        <v>43613</v>
      </c>
      <c r="JO330" s="342">
        <v>43614</v>
      </c>
      <c r="JP330" s="342">
        <v>43615</v>
      </c>
      <c r="JQ330" s="342">
        <v>43616</v>
      </c>
      <c r="KK330" s="513" t="s">
        <v>151</v>
      </c>
      <c r="KL330" s="514"/>
      <c r="KM330" s="514"/>
      <c r="KN330" s="514"/>
      <c r="KO330" s="514"/>
      <c r="KP330" s="514"/>
      <c r="KQ330" s="514"/>
      <c r="KR330" s="515"/>
    </row>
    <row r="331" spans="19:343" ht="15.75" thickBot="1" x14ac:dyDescent="0.3">
      <c r="FN331" s="47">
        <v>0.1079</v>
      </c>
      <c r="FO331" s="47">
        <v>0.1736</v>
      </c>
      <c r="FP331" s="30">
        <v>2.1600000000000001E-2</v>
      </c>
      <c r="FQ331" s="30">
        <v>8.1000000000000003E-2</v>
      </c>
      <c r="FR331" s="30">
        <v>8.0299999999999996E-2</v>
      </c>
      <c r="FS331" s="30">
        <v>7.1999999999999995E-2</v>
      </c>
      <c r="FT331" s="30">
        <v>0.1132</v>
      </c>
      <c r="FU331" s="30">
        <v>0.1547</v>
      </c>
      <c r="FV331" s="30">
        <v>0.1142</v>
      </c>
      <c r="FW331" s="30">
        <v>0.15629999999999999</v>
      </c>
      <c r="FX331" s="30">
        <v>0.1565</v>
      </c>
      <c r="FY331" s="30">
        <v>0.19739999999999999</v>
      </c>
      <c r="FZ331" s="30">
        <v>0.20449999999999999</v>
      </c>
      <c r="GA331" s="30">
        <v>0.1966</v>
      </c>
      <c r="GB331" s="30">
        <v>0.13239999999999999</v>
      </c>
      <c r="GC331" s="30">
        <v>0.1709</v>
      </c>
      <c r="GD331" s="30">
        <v>0.1177</v>
      </c>
      <c r="GE331" s="30">
        <v>0.2077</v>
      </c>
      <c r="GF331" s="30">
        <v>0.17849999999999999</v>
      </c>
      <c r="GG331" s="30">
        <v>0.16539999999999999</v>
      </c>
      <c r="GH331" s="30">
        <v>0.2465</v>
      </c>
      <c r="GI331" s="30">
        <v>0.26590000000000003</v>
      </c>
      <c r="GJ331" s="30">
        <v>0.28160000000000002</v>
      </c>
      <c r="GK331" s="30">
        <v>0.29099999999999998</v>
      </c>
      <c r="GL331" s="30">
        <v>0.30759999999999998</v>
      </c>
      <c r="GM331" s="30">
        <v>0.17330000000000001</v>
      </c>
      <c r="GN331" s="30">
        <v>0.15970000000000001</v>
      </c>
      <c r="GO331" s="30">
        <v>0.14149999999999999</v>
      </c>
      <c r="GP331" s="30">
        <v>0.16289999999999999</v>
      </c>
      <c r="GQ331" s="30">
        <v>0.20849999999999999</v>
      </c>
      <c r="GR331" s="30">
        <v>0.2417</v>
      </c>
      <c r="GS331" s="30">
        <v>0.22520000000000001</v>
      </c>
      <c r="GT331" s="30">
        <v>0.26269999999999999</v>
      </c>
      <c r="GU331" s="30">
        <v>0.26540000000000002</v>
      </c>
      <c r="GV331" s="30">
        <v>0.30249999999999999</v>
      </c>
      <c r="GW331" s="30">
        <v>0.32119999999999999</v>
      </c>
      <c r="GX331" s="30">
        <v>0.32950000000000002</v>
      </c>
      <c r="GY331" s="30">
        <v>0.36720000000000003</v>
      </c>
      <c r="GZ331" s="30">
        <v>0.3458</v>
      </c>
      <c r="HA331" s="30">
        <v>0.33260000000000001</v>
      </c>
      <c r="HB331" s="30">
        <v>0.3145</v>
      </c>
      <c r="HC331" s="30">
        <v>0.30049999999999999</v>
      </c>
      <c r="HD331" s="30">
        <v>0.3251</v>
      </c>
      <c r="HE331" s="30">
        <v>0.33400000000000002</v>
      </c>
      <c r="HF331" s="30">
        <v>0.33489999999999998</v>
      </c>
      <c r="HG331" s="30">
        <v>0.26590000000000003</v>
      </c>
      <c r="HH331" s="30">
        <v>0.23499999999999999</v>
      </c>
      <c r="HI331" s="30">
        <v>0.2437</v>
      </c>
      <c r="HJ331" s="30">
        <v>0.27739999999999998</v>
      </c>
      <c r="HK331" s="30">
        <v>0.29720000000000002</v>
      </c>
      <c r="HL331" s="30">
        <v>0.30370000000000003</v>
      </c>
      <c r="HM331" s="30">
        <v>0.31159999999999999</v>
      </c>
      <c r="HN331" s="30">
        <v>0.32329999999999998</v>
      </c>
      <c r="HO331" s="30">
        <v>0.34429999999999999</v>
      </c>
      <c r="HP331" s="30">
        <v>0.32419999999999999</v>
      </c>
      <c r="HQ331" s="30">
        <v>0.30620000000000003</v>
      </c>
      <c r="HR331" s="30">
        <v>0.30919999999999997</v>
      </c>
      <c r="HS331" s="30">
        <v>0.2104</v>
      </c>
      <c r="HT331" s="30">
        <v>0.25290000000000001</v>
      </c>
      <c r="HU331" s="30">
        <v>0.32700000000000001</v>
      </c>
      <c r="HV331" s="30">
        <v>0.26350000000000001</v>
      </c>
      <c r="HW331" s="30">
        <v>0.26650000000000001</v>
      </c>
      <c r="HX331" s="30">
        <v>0.30880000000000002</v>
      </c>
      <c r="HY331" s="30">
        <v>0.36899999999999999</v>
      </c>
      <c r="HZ331" s="30">
        <v>0.32100000000000001</v>
      </c>
      <c r="IA331" s="30">
        <v>0.37959999999999999</v>
      </c>
      <c r="IB331" s="30">
        <v>0.39360000000000001</v>
      </c>
      <c r="IC331" s="30">
        <v>0.38850000000000001</v>
      </c>
      <c r="ID331" s="30">
        <v>0.39939999999999998</v>
      </c>
      <c r="IE331" s="30">
        <v>0.37590000000000001</v>
      </c>
      <c r="IF331" s="30">
        <v>0.41570000000000001</v>
      </c>
      <c r="IG331" s="30">
        <v>0.41139999999999999</v>
      </c>
      <c r="IH331" s="30">
        <v>0.49320000000000003</v>
      </c>
      <c r="II331" s="30">
        <v>0.49759999999999999</v>
      </c>
      <c r="IJ331" s="30">
        <v>0.49840000000000001</v>
      </c>
      <c r="IK331" s="30">
        <v>0.50619999999999998</v>
      </c>
      <c r="IL331" s="30">
        <v>0.46860000000000002</v>
      </c>
      <c r="IM331" s="30">
        <v>0.46899999999999997</v>
      </c>
      <c r="IN331" s="30">
        <v>0.45529999999999998</v>
      </c>
      <c r="IO331" s="30">
        <v>0.41389999999999999</v>
      </c>
      <c r="IP331" s="30">
        <v>0.33350000000000002</v>
      </c>
      <c r="IQ331" s="30">
        <v>0.30349999999999999</v>
      </c>
      <c r="IR331" s="30">
        <v>0.33789999999999998</v>
      </c>
      <c r="IS331" s="30">
        <v>0.36680000000000001</v>
      </c>
      <c r="IT331" s="30">
        <v>0.34670000000000001</v>
      </c>
      <c r="IU331" s="30">
        <v>0.30919999999999997</v>
      </c>
      <c r="IV331" s="30">
        <v>0.30209999999999998</v>
      </c>
      <c r="IW331" s="30">
        <v>0.30059999999999998</v>
      </c>
      <c r="IX331" s="30">
        <v>0.2576</v>
      </c>
      <c r="IY331" s="30">
        <v>0.24049999999999999</v>
      </c>
      <c r="IZ331" s="30">
        <v>0.20399999999999999</v>
      </c>
      <c r="JA331" s="30">
        <v>0.17929999999999999</v>
      </c>
      <c r="JB331" s="30">
        <v>0.2097</v>
      </c>
      <c r="JC331" s="30">
        <v>0.1032</v>
      </c>
      <c r="JD331" s="30">
        <v>0.13700000000000001</v>
      </c>
      <c r="JE331" s="30">
        <v>0.1036</v>
      </c>
      <c r="JF331" s="30">
        <v>8.1600000000000006E-2</v>
      </c>
      <c r="JG331" s="30">
        <v>6.8000000000000005E-2</v>
      </c>
      <c r="JH331" s="30">
        <v>0.1138</v>
      </c>
      <c r="JI331" s="30">
        <v>0.1203</v>
      </c>
      <c r="JJ331" s="30">
        <v>0.10929999999999999</v>
      </c>
      <c r="JK331" s="30">
        <v>7.3800000000000004E-2</v>
      </c>
      <c r="JL331" s="30">
        <v>8.5000000000000006E-2</v>
      </c>
      <c r="JM331" s="30">
        <v>9.2999999999999999E-2</v>
      </c>
      <c r="JN331" s="30">
        <v>8.9200000000000002E-2</v>
      </c>
      <c r="JO331" s="30">
        <v>0.1009</v>
      </c>
      <c r="JQ331" t="s">
        <v>62</v>
      </c>
      <c r="KK331" s="513" t="s">
        <v>148</v>
      </c>
      <c r="KL331" s="514"/>
      <c r="KM331" s="514"/>
      <c r="KN331" s="514"/>
      <c r="KO331" s="514"/>
      <c r="KP331" s="514"/>
      <c r="KQ331" s="514"/>
      <c r="KR331" s="515"/>
    </row>
    <row r="332" spans="19:343" ht="15.75" thickBot="1" x14ac:dyDescent="0.3">
      <c r="CS332" t="s">
        <v>62</v>
      </c>
      <c r="FM332" s="52" t="s">
        <v>126</v>
      </c>
      <c r="FN332" s="8">
        <v>132988</v>
      </c>
      <c r="FO332" s="8">
        <v>188637</v>
      </c>
      <c r="FP332" s="8">
        <v>152632</v>
      </c>
      <c r="FQ332" s="8">
        <v>101654</v>
      </c>
      <c r="FR332" s="8">
        <v>112347</v>
      </c>
      <c r="FS332" s="8">
        <v>122981</v>
      </c>
      <c r="FT332" s="8">
        <v>119288</v>
      </c>
      <c r="FU332" s="8">
        <v>104431</v>
      </c>
      <c r="FV332" s="8">
        <v>83974</v>
      </c>
      <c r="FW332" s="8">
        <v>106496</v>
      </c>
      <c r="FX332" s="8">
        <v>93647</v>
      </c>
      <c r="FY332" s="8">
        <v>97124</v>
      </c>
      <c r="FZ332" s="8">
        <v>95239</v>
      </c>
      <c r="GA332" s="8">
        <v>77332</v>
      </c>
      <c r="GB332" s="8">
        <v>90916</v>
      </c>
      <c r="GC332" s="8">
        <v>89915</v>
      </c>
      <c r="GD332" s="8">
        <v>109325</v>
      </c>
      <c r="GE332" s="8">
        <v>109123</v>
      </c>
      <c r="GF332" s="8">
        <v>78905</v>
      </c>
      <c r="GG332" s="8">
        <v>87743</v>
      </c>
      <c r="GH332" s="8">
        <v>103977</v>
      </c>
      <c r="GI332" s="8">
        <v>100262</v>
      </c>
      <c r="GJ332" s="8">
        <v>81140</v>
      </c>
      <c r="GK332" s="8">
        <v>71472</v>
      </c>
      <c r="GL332" s="8">
        <v>86086</v>
      </c>
      <c r="GM332" s="8">
        <v>93326</v>
      </c>
      <c r="GN332" s="8">
        <v>93757</v>
      </c>
      <c r="GO332" s="8">
        <v>86405</v>
      </c>
      <c r="GP332" s="8">
        <v>74236</v>
      </c>
      <c r="GQ332" s="8">
        <v>84968</v>
      </c>
      <c r="GR332" s="8">
        <v>84124</v>
      </c>
      <c r="GS332" s="8">
        <v>101580</v>
      </c>
      <c r="GT332" s="8">
        <v>90111</v>
      </c>
      <c r="GU332" s="8">
        <v>74272</v>
      </c>
      <c r="GV332" s="8">
        <v>84479</v>
      </c>
      <c r="GW332" s="8">
        <v>102353</v>
      </c>
      <c r="GX332" s="8">
        <v>125240</v>
      </c>
      <c r="GY332" s="8">
        <v>107098</v>
      </c>
      <c r="GZ332" s="8">
        <v>85739</v>
      </c>
      <c r="HA332" s="8">
        <v>90464</v>
      </c>
      <c r="HB332" s="8">
        <v>95609</v>
      </c>
      <c r="HC332" s="8">
        <v>102482</v>
      </c>
      <c r="HD332" s="8">
        <v>85758</v>
      </c>
      <c r="HE332" s="8">
        <v>82389</v>
      </c>
      <c r="HF332" s="8">
        <v>82665</v>
      </c>
      <c r="HG332" s="8">
        <v>90920</v>
      </c>
      <c r="HH332" s="8">
        <v>83437</v>
      </c>
      <c r="HI332" s="8">
        <v>93508</v>
      </c>
      <c r="HJ332" s="8">
        <v>64787</v>
      </c>
      <c r="HK332" s="8">
        <v>78719</v>
      </c>
      <c r="HL332" s="8">
        <v>81170</v>
      </c>
      <c r="HM332" s="8">
        <v>91717</v>
      </c>
      <c r="HN332" s="8">
        <v>82111</v>
      </c>
      <c r="HO332" s="8">
        <v>62368</v>
      </c>
      <c r="HP332" s="8">
        <v>75554</v>
      </c>
      <c r="HQ332" s="8">
        <v>101386</v>
      </c>
      <c r="HR332" s="8">
        <v>102627</v>
      </c>
      <c r="HS332" s="8">
        <v>116681</v>
      </c>
      <c r="HT332" s="8">
        <v>89467</v>
      </c>
      <c r="HU332" s="8">
        <v>99791</v>
      </c>
      <c r="HV332" s="8">
        <v>114899</v>
      </c>
      <c r="HW332" s="8">
        <v>110959</v>
      </c>
      <c r="HX332" s="8">
        <v>101035</v>
      </c>
      <c r="HY332" s="8">
        <v>81398</v>
      </c>
      <c r="HZ332" s="8">
        <v>85128</v>
      </c>
      <c r="IA332" s="8">
        <v>87784</v>
      </c>
      <c r="IB332" s="8">
        <v>76684</v>
      </c>
      <c r="IC332" s="8">
        <v>76527</v>
      </c>
      <c r="ID332" s="8">
        <v>60725</v>
      </c>
      <c r="IE332" s="8">
        <v>71168</v>
      </c>
      <c r="IF332" s="8">
        <v>84038</v>
      </c>
      <c r="IG332" s="8">
        <v>73432</v>
      </c>
      <c r="IH332" s="8">
        <v>82846</v>
      </c>
      <c r="II332" s="8">
        <v>64228</v>
      </c>
      <c r="IJ332" s="8">
        <v>76340</v>
      </c>
      <c r="IK332" s="8">
        <v>108744</v>
      </c>
      <c r="IL332" s="8">
        <v>86290</v>
      </c>
      <c r="IM332" s="8">
        <v>58015</v>
      </c>
      <c r="IN332" s="8">
        <v>42366</v>
      </c>
      <c r="IO332" s="8">
        <v>76969</v>
      </c>
      <c r="IP332" s="8">
        <v>75187</v>
      </c>
      <c r="IQ332" s="8">
        <v>85618</v>
      </c>
      <c r="IR332" s="8">
        <v>84561</v>
      </c>
      <c r="IS332" s="8">
        <v>47191</v>
      </c>
      <c r="IT332" s="8">
        <v>69709</v>
      </c>
      <c r="IU332" s="8">
        <v>63287</v>
      </c>
      <c r="IV332" s="8">
        <v>64558</v>
      </c>
      <c r="IW332" s="8">
        <v>66453</v>
      </c>
      <c r="IX332" s="8">
        <v>88099</v>
      </c>
      <c r="IY332" s="8">
        <v>93423</v>
      </c>
      <c r="IZ332" s="8">
        <v>92217</v>
      </c>
      <c r="JA332" s="8">
        <v>91637</v>
      </c>
      <c r="JB332" s="8">
        <v>353307</v>
      </c>
      <c r="JC332" s="8">
        <v>270475</v>
      </c>
      <c r="JD332" s="8">
        <v>261664</v>
      </c>
      <c r="JE332" s="8">
        <v>265761</v>
      </c>
      <c r="JF332" s="8">
        <v>260958</v>
      </c>
      <c r="JG332" s="8">
        <v>292152</v>
      </c>
      <c r="JH332" s="8">
        <v>246039</v>
      </c>
      <c r="JI332" s="8">
        <v>266311</v>
      </c>
      <c r="JJ332" s="8">
        <v>237297</v>
      </c>
      <c r="JK332" s="8">
        <v>288696</v>
      </c>
      <c r="JL332" s="8">
        <v>260153</v>
      </c>
      <c r="JM332" s="8">
        <v>166507</v>
      </c>
      <c r="JN332" s="8">
        <v>271733</v>
      </c>
      <c r="JO332" s="8"/>
      <c r="KK332" s="513" t="s">
        <v>149</v>
      </c>
      <c r="KL332" s="514"/>
      <c r="KM332" s="514"/>
      <c r="KN332" s="514"/>
      <c r="KO332" s="514"/>
      <c r="KP332" s="514"/>
      <c r="KQ332" s="514"/>
      <c r="KR332" s="515"/>
    </row>
    <row r="333" spans="19:343" ht="15.75" thickBot="1" x14ac:dyDescent="0.3">
      <c r="CD333" t="s">
        <v>62</v>
      </c>
      <c r="CP333" t="s">
        <v>62</v>
      </c>
      <c r="JJ333" t="s">
        <v>62</v>
      </c>
      <c r="KK333" s="513" t="s">
        <v>150</v>
      </c>
      <c r="KL333" s="514"/>
      <c r="KM333" s="514"/>
      <c r="KN333" s="514"/>
      <c r="KO333" s="514"/>
      <c r="KP333" s="514"/>
      <c r="KQ333" s="514"/>
      <c r="KR333" s="515"/>
    </row>
    <row r="334" spans="19:343" x14ac:dyDescent="0.25">
      <c r="CP334" t="s">
        <v>62</v>
      </c>
    </row>
    <row r="335" spans="19:343" ht="15.75" thickBot="1" x14ac:dyDescent="0.3">
      <c r="CQ335" t="s">
        <v>62</v>
      </c>
      <c r="JK335" t="s">
        <v>62</v>
      </c>
    </row>
    <row r="336" spans="19:343" ht="15.75" thickBot="1" x14ac:dyDescent="0.3">
      <c r="CQ336" t="s">
        <v>62</v>
      </c>
      <c r="JK336" s="513"/>
      <c r="JL336" s="514"/>
      <c r="JM336" s="514"/>
      <c r="JN336" s="514"/>
      <c r="JO336" s="514"/>
      <c r="JP336" s="514"/>
      <c r="JQ336" s="514"/>
      <c r="JR336" s="515"/>
    </row>
    <row r="337" spans="1:350" ht="15.75" thickBot="1" x14ac:dyDescent="0.3">
      <c r="CE337" t="s">
        <v>62</v>
      </c>
      <c r="JK337" s="513"/>
      <c r="JL337" s="514"/>
      <c r="JM337" s="514"/>
      <c r="JN337" s="514"/>
      <c r="JO337" s="514"/>
      <c r="JP337" s="514"/>
      <c r="JQ337" s="514"/>
      <c r="JR337" s="515"/>
      <c r="LM337" s="513" t="s">
        <v>153</v>
      </c>
      <c r="LN337" s="514"/>
      <c r="LO337" s="514"/>
      <c r="LP337" s="514"/>
      <c r="LQ337" s="514"/>
      <c r="LR337" s="514"/>
      <c r="LS337" s="514"/>
      <c r="LT337" s="515"/>
    </row>
    <row r="338" spans="1:350" ht="15.75" thickBot="1" x14ac:dyDescent="0.3">
      <c r="AY338" t="s">
        <v>62</v>
      </c>
      <c r="CE338" t="s">
        <v>62</v>
      </c>
      <c r="CQ338" t="s">
        <v>62</v>
      </c>
      <c r="JK338" s="513"/>
      <c r="JL338" s="514"/>
      <c r="JM338" s="514"/>
      <c r="JN338" s="514"/>
      <c r="JO338" s="514"/>
      <c r="JP338" s="514"/>
      <c r="JQ338" s="514"/>
      <c r="JR338" s="515"/>
      <c r="LM338" s="513" t="s">
        <v>154</v>
      </c>
      <c r="LN338" s="514"/>
      <c r="LO338" s="514"/>
      <c r="LP338" s="514"/>
      <c r="LQ338" s="514"/>
      <c r="LR338" s="514"/>
      <c r="LS338" s="514"/>
      <c r="LT338" s="515"/>
    </row>
    <row r="339" spans="1:350" ht="15.75" thickBot="1" x14ac:dyDescent="0.3">
      <c r="CE339" t="s">
        <v>62</v>
      </c>
      <c r="CP339" t="s">
        <v>62</v>
      </c>
      <c r="JK339" s="513"/>
      <c r="JL339" s="514"/>
      <c r="JM339" s="514"/>
      <c r="JN339" s="514"/>
      <c r="JO339" s="514"/>
      <c r="JP339" s="514"/>
      <c r="JQ339" s="514"/>
      <c r="JR339" s="515"/>
      <c r="KA339" t="s">
        <v>62</v>
      </c>
      <c r="LM339" s="513" t="s">
        <v>151</v>
      </c>
      <c r="LN339" s="514"/>
      <c r="LO339" s="514"/>
      <c r="LP339" s="514"/>
      <c r="LQ339" s="514"/>
      <c r="LR339" s="514"/>
      <c r="LS339" s="514"/>
      <c r="LT339" s="515"/>
    </row>
    <row r="340" spans="1:350" ht="15.75" thickBot="1" x14ac:dyDescent="0.3">
      <c r="JK340" s="513"/>
      <c r="JL340" s="514"/>
      <c r="JM340" s="514"/>
      <c r="JN340" s="514"/>
      <c r="JO340" s="514"/>
      <c r="JP340" s="514"/>
      <c r="JQ340" s="514"/>
      <c r="JR340" s="515"/>
      <c r="LM340" s="513" t="s">
        <v>152</v>
      </c>
      <c r="LN340" s="514"/>
      <c r="LO340" s="514"/>
      <c r="LP340" s="514"/>
      <c r="LQ340" s="514"/>
      <c r="LR340" s="514"/>
      <c r="LS340" s="514"/>
      <c r="LT340" s="515"/>
    </row>
    <row r="341" spans="1:350" ht="15.75" thickBot="1" x14ac:dyDescent="0.3">
      <c r="CR341" t="s">
        <v>62</v>
      </c>
      <c r="JK341" s="513"/>
      <c r="JL341" s="514"/>
      <c r="JM341" s="514"/>
      <c r="JN341" s="514"/>
      <c r="JO341" s="514"/>
      <c r="JP341" s="514"/>
      <c r="JQ341" s="514"/>
      <c r="JR341" s="515"/>
      <c r="JZ341" t="s">
        <v>62</v>
      </c>
      <c r="LM341" s="513" t="s">
        <v>149</v>
      </c>
      <c r="LN341" s="514"/>
      <c r="LO341" s="514"/>
      <c r="LP341" s="514"/>
      <c r="LQ341" s="514"/>
      <c r="LR341" s="514"/>
      <c r="LS341" s="514"/>
      <c r="LT341" s="515"/>
    </row>
    <row r="342" spans="1:350" ht="15.75" thickBot="1" x14ac:dyDescent="0.3">
      <c r="LM342" s="513"/>
      <c r="LN342" s="514"/>
      <c r="LO342" s="514"/>
      <c r="LP342" s="514"/>
      <c r="LQ342" s="514"/>
      <c r="LR342" s="514"/>
      <c r="LS342" s="514"/>
      <c r="LT342" s="515"/>
    </row>
    <row r="343" spans="1:350" x14ac:dyDescent="0.25">
      <c r="JY343" t="s">
        <v>62</v>
      </c>
    </row>
    <row r="344" spans="1:350" x14ac:dyDescent="0.25">
      <c r="A344" t="s">
        <v>62</v>
      </c>
      <c r="JU344" t="s">
        <v>62</v>
      </c>
    </row>
    <row r="345" spans="1:350" x14ac:dyDescent="0.25">
      <c r="JY345" t="s">
        <v>62</v>
      </c>
      <c r="LY345" t="s">
        <v>62</v>
      </c>
    </row>
    <row r="346" spans="1:350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L346" t="s">
        <v>62</v>
      </c>
    </row>
    <row r="347" spans="1:350" ht="15.75" thickBot="1" x14ac:dyDescent="0.3">
      <c r="CT347" t="s">
        <v>62</v>
      </c>
      <c r="JK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L347" s="8" t="s">
        <v>121</v>
      </c>
    </row>
    <row r="348" spans="1:350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L348" s="8" t="s">
        <v>116</v>
      </c>
    </row>
    <row r="349" spans="1:350" ht="15.75" thickBot="1" x14ac:dyDescent="0.3">
      <c r="BY349" t="s">
        <v>62</v>
      </c>
      <c r="CE349" t="s">
        <v>62</v>
      </c>
      <c r="CL349" t="s">
        <v>62</v>
      </c>
      <c r="JK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</row>
    <row r="350" spans="1:350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</row>
    <row r="351" spans="1:350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</row>
    <row r="352" spans="1:350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</row>
    <row r="353" spans="62:349" ht="15.75" thickBot="1" x14ac:dyDescent="0.3">
      <c r="JL353" t="s">
        <v>62</v>
      </c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</row>
    <row r="354" spans="62:349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</row>
    <row r="355" spans="62:349" ht="15.75" thickBot="1" x14ac:dyDescent="0.3">
      <c r="BJ355" t="s">
        <v>62</v>
      </c>
      <c r="BL355" t="s">
        <v>62</v>
      </c>
      <c r="BS355" t="s">
        <v>62</v>
      </c>
      <c r="JJ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</row>
    <row r="356" spans="62:349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349" ht="15.75" thickBot="1" x14ac:dyDescent="0.3">
      <c r="BO357" t="s">
        <v>62</v>
      </c>
      <c r="JT357" s="8" t="s">
        <v>121</v>
      </c>
      <c r="MA357" t="s">
        <v>62</v>
      </c>
    </row>
    <row r="358" spans="62:349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</row>
    <row r="359" spans="62:349" x14ac:dyDescent="0.25">
      <c r="BN359" t="s">
        <v>62</v>
      </c>
      <c r="BO359" t="s">
        <v>62</v>
      </c>
      <c r="BP359" t="s">
        <v>62</v>
      </c>
      <c r="BS359" t="s">
        <v>62</v>
      </c>
    </row>
    <row r="360" spans="62:349" x14ac:dyDescent="0.25">
      <c r="BN360" t="s">
        <v>62</v>
      </c>
      <c r="BO360" t="s">
        <v>62</v>
      </c>
      <c r="LW360" t="s">
        <v>62</v>
      </c>
      <c r="LY360" t="s">
        <v>62</v>
      </c>
    </row>
    <row r="361" spans="62:349" x14ac:dyDescent="0.25">
      <c r="BQ361" t="s">
        <v>62</v>
      </c>
      <c r="LX361" t="s">
        <v>62</v>
      </c>
      <c r="MB361" t="s">
        <v>62</v>
      </c>
    </row>
    <row r="363" spans="62:349" x14ac:dyDescent="0.25">
      <c r="BS363" t="s">
        <v>62</v>
      </c>
      <c r="LX363" t="s">
        <v>62</v>
      </c>
    </row>
    <row r="364" spans="62:349" x14ac:dyDescent="0.25">
      <c r="CK364" t="s">
        <v>62</v>
      </c>
    </row>
    <row r="365" spans="62:349" ht="15.75" thickBot="1" x14ac:dyDescent="0.3">
      <c r="JL365" t="s">
        <v>62</v>
      </c>
      <c r="JM365" t="s">
        <v>62</v>
      </c>
    </row>
    <row r="366" spans="62:349" ht="15.75" thickBot="1" x14ac:dyDescent="0.3">
      <c r="BW366" t="s">
        <v>62</v>
      </c>
      <c r="FO366" s="8" t="s">
        <v>112</v>
      </c>
      <c r="FP366" s="8" t="s">
        <v>92</v>
      </c>
      <c r="GI366" t="s">
        <v>62</v>
      </c>
      <c r="GJ366" s="8" t="s">
        <v>96</v>
      </c>
      <c r="GK366" s="8" t="s">
        <v>92</v>
      </c>
      <c r="HC366" t="s">
        <v>62</v>
      </c>
      <c r="HD366" s="8" t="s">
        <v>104</v>
      </c>
      <c r="HE366" s="8" t="s">
        <v>92</v>
      </c>
      <c r="HX366" t="s">
        <v>62</v>
      </c>
      <c r="HY366" s="8" t="s">
        <v>110</v>
      </c>
      <c r="HZ366" s="8" t="s">
        <v>92</v>
      </c>
      <c r="IU366" s="8" t="s">
        <v>121</v>
      </c>
      <c r="IV366" s="8" t="s">
        <v>92</v>
      </c>
      <c r="IY366" t="s">
        <v>62</v>
      </c>
      <c r="JJ366" t="s">
        <v>62</v>
      </c>
      <c r="JL366" t="s">
        <v>62</v>
      </c>
      <c r="JO366" t="s">
        <v>62</v>
      </c>
    </row>
    <row r="367" spans="62:349" ht="15.75" thickBot="1" x14ac:dyDescent="0.3">
      <c r="FO367" s="342">
        <v>43468</v>
      </c>
      <c r="FP367" s="345" t="s">
        <v>100</v>
      </c>
      <c r="FQ367" s="342">
        <v>43472</v>
      </c>
      <c r="FR367" s="342">
        <v>43473</v>
      </c>
      <c r="FS367" s="342">
        <v>43474</v>
      </c>
      <c r="FT367" s="342">
        <v>43475</v>
      </c>
      <c r="FU367" s="342">
        <v>43476</v>
      </c>
      <c r="FV367" s="342">
        <v>43479</v>
      </c>
      <c r="FW367" s="342">
        <v>43480</v>
      </c>
      <c r="FX367" s="342">
        <v>43481</v>
      </c>
      <c r="FY367" s="342">
        <v>43482</v>
      </c>
      <c r="FZ367" s="342">
        <v>43483</v>
      </c>
      <c r="GA367" s="342">
        <v>43486</v>
      </c>
      <c r="GB367" s="342">
        <v>43487</v>
      </c>
      <c r="GC367" s="342">
        <v>43488</v>
      </c>
      <c r="GD367" s="342">
        <v>43489</v>
      </c>
      <c r="GE367" s="342">
        <v>43490</v>
      </c>
      <c r="GF367" s="342">
        <v>43493</v>
      </c>
      <c r="GG367" s="342">
        <v>43494</v>
      </c>
      <c r="GH367" s="342">
        <v>43495</v>
      </c>
      <c r="GI367" s="342">
        <v>43496</v>
      </c>
      <c r="GJ367" s="342">
        <v>43497</v>
      </c>
      <c r="GK367" s="342">
        <v>43500</v>
      </c>
      <c r="GL367" s="342">
        <v>43501</v>
      </c>
      <c r="GM367" s="342">
        <v>43502</v>
      </c>
      <c r="GN367" s="342">
        <v>43503</v>
      </c>
      <c r="GO367" s="342">
        <v>43504</v>
      </c>
      <c r="GP367" s="342">
        <v>43507</v>
      </c>
      <c r="GQ367" s="342">
        <v>43508</v>
      </c>
      <c r="GR367" s="342">
        <v>43509</v>
      </c>
      <c r="GS367" s="342">
        <v>43510</v>
      </c>
      <c r="GT367" s="342">
        <v>43511</v>
      </c>
      <c r="GU367" s="342">
        <v>43514</v>
      </c>
      <c r="GV367" s="342">
        <v>43515</v>
      </c>
      <c r="GW367" s="342">
        <v>43516</v>
      </c>
      <c r="GX367" s="342">
        <v>43517</v>
      </c>
      <c r="GY367" s="342">
        <v>43518</v>
      </c>
      <c r="GZ367" s="342">
        <v>43521</v>
      </c>
      <c r="HA367" s="342">
        <v>43522</v>
      </c>
      <c r="HB367" s="342">
        <v>43523</v>
      </c>
      <c r="HC367" s="342">
        <v>43524</v>
      </c>
      <c r="HD367" s="342">
        <v>43525</v>
      </c>
      <c r="HE367" s="342">
        <v>43528</v>
      </c>
      <c r="HF367" s="342">
        <v>43529</v>
      </c>
      <c r="HG367" s="342">
        <v>43530</v>
      </c>
      <c r="HH367" s="342">
        <v>43531</v>
      </c>
      <c r="HI367" s="344" t="s">
        <v>100</v>
      </c>
      <c r="HJ367" s="342">
        <v>43535</v>
      </c>
      <c r="HK367" s="342">
        <v>43536</v>
      </c>
      <c r="HL367" s="342">
        <v>43537</v>
      </c>
      <c r="HM367" s="342">
        <v>43538</v>
      </c>
      <c r="HN367" s="342">
        <v>43539</v>
      </c>
      <c r="HO367" s="342">
        <v>43542</v>
      </c>
      <c r="HP367" s="342">
        <v>43543</v>
      </c>
      <c r="HQ367" s="342">
        <v>43544</v>
      </c>
      <c r="HR367" s="342">
        <v>43545</v>
      </c>
      <c r="HS367" s="342">
        <v>43546</v>
      </c>
      <c r="HT367" s="342">
        <v>43549</v>
      </c>
      <c r="HU367" s="342">
        <v>43550</v>
      </c>
      <c r="HV367" s="342">
        <v>43551</v>
      </c>
      <c r="HW367" s="342">
        <v>43552</v>
      </c>
      <c r="HX367" s="342">
        <v>43553</v>
      </c>
      <c r="HY367" s="342">
        <v>43556</v>
      </c>
      <c r="HZ367" s="342">
        <v>43557</v>
      </c>
      <c r="IA367" s="342">
        <v>43558</v>
      </c>
      <c r="IB367" s="342">
        <v>43559</v>
      </c>
      <c r="IC367" s="345" t="s">
        <v>100</v>
      </c>
      <c r="ID367" s="342">
        <v>43563</v>
      </c>
      <c r="IE367" s="342">
        <v>43564</v>
      </c>
      <c r="IF367" s="342">
        <v>43565</v>
      </c>
      <c r="IG367" s="342">
        <v>43566</v>
      </c>
      <c r="IH367" s="342">
        <v>43567</v>
      </c>
      <c r="II367" s="342">
        <v>43570</v>
      </c>
      <c r="IJ367" s="342">
        <v>43571</v>
      </c>
      <c r="IK367" s="342">
        <v>43572</v>
      </c>
      <c r="IL367" s="342">
        <v>43573</v>
      </c>
      <c r="IM367" s="342">
        <v>43574</v>
      </c>
      <c r="IN367" s="342">
        <v>43577</v>
      </c>
      <c r="IO367" s="342">
        <v>43578</v>
      </c>
      <c r="IP367" s="342">
        <v>43579</v>
      </c>
      <c r="IQ367" s="342">
        <v>43580</v>
      </c>
      <c r="IR367" s="342">
        <v>43581</v>
      </c>
      <c r="IS367" s="342">
        <v>43584</v>
      </c>
      <c r="IT367" s="342">
        <v>43585</v>
      </c>
      <c r="IU367" s="342">
        <v>43586</v>
      </c>
      <c r="IV367" s="342">
        <v>43587</v>
      </c>
      <c r="IW367" s="345" t="s">
        <v>100</v>
      </c>
      <c r="IX367" s="342">
        <v>43591</v>
      </c>
      <c r="IY367" s="342">
        <v>43592</v>
      </c>
      <c r="IZ367" s="342">
        <v>43593</v>
      </c>
      <c r="JA367" s="342">
        <v>43594</v>
      </c>
      <c r="JB367" s="342">
        <v>43595</v>
      </c>
      <c r="JC367" s="342">
        <v>43598</v>
      </c>
      <c r="JD367" s="342">
        <v>43599</v>
      </c>
      <c r="JE367" s="342">
        <v>43600</v>
      </c>
      <c r="JF367" s="342">
        <v>43601</v>
      </c>
      <c r="JG367" s="342">
        <v>43602</v>
      </c>
      <c r="JH367" s="342">
        <v>43605</v>
      </c>
      <c r="JI367" s="342">
        <v>43606</v>
      </c>
      <c r="JJ367" s="342">
        <v>43607</v>
      </c>
      <c r="JK367" s="342">
        <v>43608</v>
      </c>
      <c r="JL367" s="342">
        <v>43609</v>
      </c>
      <c r="JM367" s="342">
        <v>43612</v>
      </c>
      <c r="JN367" s="342">
        <v>43613</v>
      </c>
      <c r="JO367" s="342">
        <v>43614</v>
      </c>
      <c r="JP367" s="342">
        <v>43615</v>
      </c>
      <c r="JQ367" s="342">
        <v>43616</v>
      </c>
    </row>
    <row r="368" spans="62:349" ht="15.75" thickBot="1" x14ac:dyDescent="0.3">
      <c r="FO368" s="30">
        <v>-2.5999999999999999E-2</v>
      </c>
      <c r="FP368" s="30">
        <v>-3.9199999999999999E-2</v>
      </c>
      <c r="FQ368" s="30">
        <v>5.9700000000000003E-2</v>
      </c>
      <c r="FR368" s="30">
        <v>6.6400000000000001E-2</v>
      </c>
      <c r="FS368" s="30">
        <v>7.2599999999999998E-2</v>
      </c>
      <c r="FT368" s="30">
        <v>6.1800000000000001E-2</v>
      </c>
      <c r="FU368" s="30">
        <v>0.1007</v>
      </c>
      <c r="FV368" s="30">
        <v>0.1192</v>
      </c>
      <c r="FW368" s="30">
        <v>9.7699999999999995E-2</v>
      </c>
      <c r="FX368" s="30">
        <v>0.11650000000000001</v>
      </c>
      <c r="FY368" s="30">
        <v>9.9099999999999994E-2</v>
      </c>
      <c r="FZ368" s="30">
        <v>0.12559999999999999</v>
      </c>
      <c r="GA368" s="30">
        <v>0.11849999999999999</v>
      </c>
      <c r="GB368" s="30">
        <v>0.1195</v>
      </c>
      <c r="GC368" s="30">
        <v>7.7600000000000002E-2</v>
      </c>
      <c r="GD368" s="30">
        <v>7.85E-2</v>
      </c>
      <c r="GE368" s="30">
        <v>4.3700000000000003E-2</v>
      </c>
      <c r="GF368" s="30">
        <v>8.4900000000000003E-2</v>
      </c>
      <c r="GG368" s="30">
        <v>7.3099999999999998E-2</v>
      </c>
      <c r="GH368" s="30">
        <v>6.9599999999999995E-2</v>
      </c>
      <c r="GI368" s="30">
        <v>0.13220000000000001</v>
      </c>
      <c r="GJ368" s="30">
        <v>0.15640000000000001</v>
      </c>
      <c r="GK368" s="30">
        <v>0.1386</v>
      </c>
      <c r="GL368" s="85">
        <v>0.13170000000000001</v>
      </c>
      <c r="GM368" s="30">
        <v>0.15190000000000001</v>
      </c>
      <c r="GN368" s="30">
        <v>6.2E-2</v>
      </c>
      <c r="GO368" s="30">
        <v>7.0400000000000004E-2</v>
      </c>
      <c r="GP368" s="30">
        <v>5.3999999999999999E-2</v>
      </c>
      <c r="GQ368" s="30">
        <v>5.3999999999999999E-2</v>
      </c>
      <c r="GR368" s="30">
        <v>7.7499999999999999E-2</v>
      </c>
      <c r="GS368" s="30">
        <v>8.1100000000000005E-2</v>
      </c>
      <c r="GT368" s="30">
        <v>8.5800000000000001E-2</v>
      </c>
      <c r="GU368" s="30">
        <v>0.10639999999999999</v>
      </c>
      <c r="GV368" s="30">
        <v>9.6199999999999994E-2</v>
      </c>
      <c r="GW368" s="30">
        <v>0.10580000000000001</v>
      </c>
      <c r="GX368" s="30">
        <v>0.1101</v>
      </c>
      <c r="GY368" s="30">
        <v>5.1200000000000002E-2</v>
      </c>
      <c r="GZ368" s="30">
        <v>7.2499999999999995E-2</v>
      </c>
      <c r="HA368" s="30">
        <v>0.1111</v>
      </c>
      <c r="HB368" s="30">
        <v>0.10730000000000001</v>
      </c>
      <c r="HC368" s="30">
        <v>7.1199999999999999E-2</v>
      </c>
      <c r="HD368" s="30">
        <v>4.1200000000000001E-2</v>
      </c>
      <c r="HE368" s="30">
        <v>4.82E-2</v>
      </c>
      <c r="HF368" s="30">
        <v>6.1499999999999999E-2</v>
      </c>
      <c r="HG368" s="30">
        <v>7.0000000000000007E-2</v>
      </c>
      <c r="HH368" s="30">
        <v>2.8000000000000001E-2</v>
      </c>
      <c r="HI368" s="30">
        <v>3.6499999999999998E-2</v>
      </c>
      <c r="HJ368" s="30">
        <v>5.16E-2</v>
      </c>
      <c r="HK368" s="30">
        <v>6.2E-2</v>
      </c>
      <c r="HL368" s="30">
        <v>6.5100000000000005E-2</v>
      </c>
      <c r="HM368" s="30">
        <v>4.6199999999999998E-2</v>
      </c>
      <c r="HN368" s="30">
        <v>3.9600000000000003E-2</v>
      </c>
      <c r="HO368" s="30">
        <v>5.0500000000000003E-2</v>
      </c>
      <c r="HP368" s="30">
        <v>6.83E-2</v>
      </c>
      <c r="HQ368" s="30">
        <v>4.7E-2</v>
      </c>
      <c r="HR368" s="30">
        <v>5.57E-2</v>
      </c>
      <c r="HS368" s="30">
        <v>6.8099999999999994E-2</v>
      </c>
      <c r="HT368" s="30">
        <v>3.39E-2</v>
      </c>
      <c r="HU368" s="30">
        <v>5.7500000000000002E-2</v>
      </c>
      <c r="HV368" s="30">
        <v>9.0499999999999997E-2</v>
      </c>
      <c r="HW368" s="30">
        <v>6.1400000000000003E-2</v>
      </c>
      <c r="HX368" s="30">
        <v>7.3599999999999999E-2</v>
      </c>
      <c r="HY368" s="30">
        <v>9.0800000000000006E-2</v>
      </c>
      <c r="HZ368" s="30">
        <v>0.1095</v>
      </c>
      <c r="IA368" s="30">
        <v>7.5999999999999998E-2</v>
      </c>
      <c r="IB368" s="30">
        <v>0.1116</v>
      </c>
      <c r="IC368" s="30">
        <v>0.129</v>
      </c>
      <c r="ID368" s="30">
        <v>0.13100000000000001</v>
      </c>
      <c r="IE368" s="30">
        <v>0.13650000000000001</v>
      </c>
      <c r="IF368" s="30">
        <v>0.13519999999999999</v>
      </c>
      <c r="IG368" s="30">
        <v>0.17430000000000001</v>
      </c>
      <c r="IH368" s="30">
        <v>0.1492</v>
      </c>
      <c r="II368" s="30">
        <v>0.18559999999999999</v>
      </c>
      <c r="IJ368" s="30">
        <v>0.1885</v>
      </c>
      <c r="IK368" s="30">
        <v>0.19819999999999999</v>
      </c>
      <c r="IL368" s="30">
        <v>0.20860000000000001</v>
      </c>
      <c r="IM368" s="30">
        <v>0.2039</v>
      </c>
      <c r="IN368" s="30">
        <v>0.20219999999999999</v>
      </c>
      <c r="IO368" s="30">
        <v>0.18590000000000001</v>
      </c>
      <c r="IP368" s="30">
        <v>0.1731</v>
      </c>
      <c r="IQ368" s="30">
        <v>0.108</v>
      </c>
      <c r="IR368" s="30">
        <v>0.12640000000000001</v>
      </c>
      <c r="IS368" s="30">
        <v>0.13830000000000001</v>
      </c>
      <c r="IT368" s="30">
        <v>0.114</v>
      </c>
      <c r="IU368" s="30">
        <v>9.1899999999999996E-2</v>
      </c>
      <c r="IV368" s="30">
        <v>8.6300000000000002E-2</v>
      </c>
      <c r="IW368" s="30">
        <v>8.2600000000000007E-2</v>
      </c>
      <c r="IX368" s="30">
        <v>6.9599999999999995E-2</v>
      </c>
      <c r="IY368" s="30">
        <v>9.0200000000000002E-2</v>
      </c>
      <c r="IZ368" s="30">
        <v>7.6300000000000007E-2</v>
      </c>
      <c r="JA368" s="30">
        <v>6.3200000000000006E-2</v>
      </c>
      <c r="JB368" s="30">
        <v>6.6699999999999995E-2</v>
      </c>
      <c r="JC368" s="30">
        <v>1.52E-2</v>
      </c>
      <c r="JD368" s="30">
        <v>2.3900000000000001E-2</v>
      </c>
      <c r="JE368" s="30">
        <v>1.2E-2</v>
      </c>
      <c r="JF368" s="30">
        <v>-8.0000000000000002E-3</v>
      </c>
      <c r="JG368" s="30">
        <v>-1.83E-2</v>
      </c>
      <c r="JH368" s="30">
        <v>1.55E-2</v>
      </c>
      <c r="JI368" s="30">
        <v>3.3999999999999998E-3</v>
      </c>
      <c r="JJ368" s="30">
        <v>7.1999999999999998E-3</v>
      </c>
      <c r="JK368" s="30">
        <v>6.4999999999999997E-3</v>
      </c>
      <c r="JL368" s="30">
        <v>1.7100000000000001E-2</v>
      </c>
      <c r="JM368" s="30">
        <v>1.6899999999999998E-2</v>
      </c>
      <c r="JN368" s="30">
        <v>3.2399999999999998E-2</v>
      </c>
      <c r="JO368" s="30">
        <v>4.0500000000000001E-2</v>
      </c>
      <c r="JQ368" t="s">
        <v>62</v>
      </c>
    </row>
    <row r="369" spans="1:339" ht="15.75" thickBot="1" x14ac:dyDescent="0.3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FO369" s="47">
        <v>8.1900000000000001E-2</v>
      </c>
      <c r="FP369" s="47">
        <v>0.13439999999999999</v>
      </c>
      <c r="FQ369" s="47">
        <v>3.8100000000000002E-2</v>
      </c>
      <c r="FR369" s="47">
        <v>-1.46E-2</v>
      </c>
      <c r="FS369" s="47">
        <v>-7.7000000000000002E-3</v>
      </c>
      <c r="FT369" s="47">
        <v>-1.0200000000000001E-2</v>
      </c>
      <c r="FU369" s="47">
        <v>-1.2500000000000001E-2</v>
      </c>
      <c r="FV369" s="47">
        <v>-3.5499999999999997E-2</v>
      </c>
      <c r="FW369" s="47">
        <v>-1.6500000000000001E-2</v>
      </c>
      <c r="FX369" s="47">
        <v>-3.9800000000000002E-2</v>
      </c>
      <c r="FY369" s="47">
        <v>-5.74E-2</v>
      </c>
      <c r="FZ369" s="47">
        <v>-7.1800000000000003E-2</v>
      </c>
      <c r="GA369" s="47">
        <v>-8.5999999999999993E-2</v>
      </c>
      <c r="GB369" s="47">
        <v>-7.7100000000000002E-2</v>
      </c>
      <c r="GC369" s="47">
        <v>-5.4800000000000001E-2</v>
      </c>
      <c r="GD369" s="47">
        <v>-9.2399999999999996E-2</v>
      </c>
      <c r="GE369" s="47">
        <v>-7.3999999999999996E-2</v>
      </c>
      <c r="GF369" s="47">
        <v>-0.12280000000000001</v>
      </c>
      <c r="GG369" s="47">
        <v>-0.10539999999999999</v>
      </c>
      <c r="GH369" s="47">
        <v>-9.5799999999999996E-2</v>
      </c>
      <c r="GI369" s="47">
        <v>-0.1143</v>
      </c>
      <c r="GJ369" s="47">
        <v>-0.1095</v>
      </c>
      <c r="GK369" s="47">
        <v>-0.14299999999999999</v>
      </c>
      <c r="GL369" s="79">
        <v>-0.1593</v>
      </c>
      <c r="GM369" s="47">
        <v>-0.15570000000000001</v>
      </c>
      <c r="GN369" s="47">
        <v>-0.1113</v>
      </c>
      <c r="GO369" s="47">
        <v>-8.9300000000000004E-2</v>
      </c>
      <c r="GP369" s="47">
        <v>-8.7499999999999994E-2</v>
      </c>
      <c r="GQ369" s="47">
        <v>-0.1089</v>
      </c>
      <c r="GR369" s="47">
        <v>-0.13100000000000001</v>
      </c>
      <c r="GS369" s="47">
        <v>-0.16059999999999999</v>
      </c>
      <c r="GT369" s="47">
        <v>-0.1394</v>
      </c>
      <c r="GU369" s="47">
        <v>-0.15629999999999999</v>
      </c>
      <c r="GV369" s="47">
        <v>-0.16919999999999999</v>
      </c>
      <c r="GW369" s="47">
        <v>-0.19670000000000001</v>
      </c>
      <c r="GX369" s="47">
        <v>-0.21110000000000001</v>
      </c>
      <c r="GY369" s="47">
        <v>-0.17829999999999999</v>
      </c>
      <c r="GZ369" s="47">
        <v>-0.19470000000000001</v>
      </c>
      <c r="HA369" s="47">
        <v>-0.23469999999999999</v>
      </c>
      <c r="HB369" s="47">
        <v>-0.2253</v>
      </c>
      <c r="HC369" s="47">
        <v>-0.24329999999999999</v>
      </c>
      <c r="HD369" s="47">
        <v>-0.25929999999999997</v>
      </c>
      <c r="HE369" s="47">
        <v>-0.27689999999999998</v>
      </c>
      <c r="HF369" s="47">
        <v>-0.27250000000000002</v>
      </c>
      <c r="HG369" s="47">
        <v>-0.26490000000000002</v>
      </c>
      <c r="HH369" s="47">
        <v>-0.2379</v>
      </c>
      <c r="HI369" s="47">
        <v>-0.19850000000000001</v>
      </c>
      <c r="HJ369" s="47">
        <v>-0.19209999999999999</v>
      </c>
      <c r="HK369" s="47">
        <v>-0.21540000000000001</v>
      </c>
      <c r="HL369" s="47">
        <v>-0.2321</v>
      </c>
      <c r="HM369" s="47">
        <v>-0.25750000000000001</v>
      </c>
      <c r="HN369" s="47">
        <v>-0.27200000000000002</v>
      </c>
      <c r="HO369" s="47">
        <v>-0.27279999999999999</v>
      </c>
      <c r="HP369" s="47">
        <v>-0.27600000000000002</v>
      </c>
      <c r="HQ369" s="47">
        <v>-0.2772</v>
      </c>
      <c r="HR369" s="47">
        <v>-0.2505</v>
      </c>
      <c r="HS369" s="47">
        <v>-0.24110000000000001</v>
      </c>
      <c r="HT369" s="47">
        <v>-0.17649999999999999</v>
      </c>
      <c r="HU369" s="47">
        <v>-0.19539999999999999</v>
      </c>
      <c r="HV369" s="47">
        <v>-0.23649999999999999</v>
      </c>
      <c r="HW369" s="47">
        <v>-0.2021</v>
      </c>
      <c r="HX369" s="47">
        <v>-0.19289999999999999</v>
      </c>
      <c r="HY369" s="47">
        <v>-0.218</v>
      </c>
      <c r="HZ369" s="47">
        <v>-0.25950000000000001</v>
      </c>
      <c r="IA369" s="47">
        <v>-0.245</v>
      </c>
      <c r="IB369" s="47">
        <v>-0.26800000000000002</v>
      </c>
      <c r="IC369" s="47">
        <v>-0.2646</v>
      </c>
      <c r="ID369" s="47">
        <v>-0.25750000000000001</v>
      </c>
      <c r="IE369" s="47">
        <v>-0.26290000000000002</v>
      </c>
      <c r="IF369" s="47">
        <v>-0.2407</v>
      </c>
      <c r="IG369" s="47">
        <v>-0.2414</v>
      </c>
      <c r="IH369" s="47">
        <v>-0.26219999999999999</v>
      </c>
      <c r="II369" s="47">
        <v>-0.30759999999999998</v>
      </c>
      <c r="IJ369" s="47">
        <v>-0.30909999999999999</v>
      </c>
      <c r="IK369" s="47">
        <v>-0.30020000000000002</v>
      </c>
      <c r="IL369" s="47">
        <v>-0.29759999999999998</v>
      </c>
      <c r="IM369" s="47">
        <v>-0.26469999999999999</v>
      </c>
      <c r="IN369" s="47">
        <v>-0.26679999999999998</v>
      </c>
      <c r="IO369" s="47">
        <v>-0.26939999999999997</v>
      </c>
      <c r="IP369" s="47">
        <v>-0.24079999999999999</v>
      </c>
      <c r="IQ369" s="47">
        <v>-0.19550000000000001</v>
      </c>
      <c r="IR369" s="47">
        <v>-0.21149999999999999</v>
      </c>
      <c r="IS369" s="47">
        <v>-0.22850000000000001</v>
      </c>
      <c r="IT369" s="47">
        <v>-0.23269999999999999</v>
      </c>
      <c r="IU369" s="47">
        <v>-0.21729999999999999</v>
      </c>
      <c r="IV369" s="47">
        <v>-0.21579999999999999</v>
      </c>
      <c r="IW369" s="47">
        <v>-0.218</v>
      </c>
      <c r="IX369" s="47">
        <v>-0.188</v>
      </c>
      <c r="IY369" s="47">
        <v>-0.15029999999999999</v>
      </c>
      <c r="IZ369" s="47">
        <v>-0.12770000000000001</v>
      </c>
      <c r="JA369" s="47">
        <v>-0.11609999999999999</v>
      </c>
      <c r="JB369" s="47">
        <v>-0.14299999999999999</v>
      </c>
      <c r="JC369" s="47">
        <v>-8.7999999999999995E-2</v>
      </c>
      <c r="JD369" s="47">
        <v>-0.1017</v>
      </c>
      <c r="JE369" s="47">
        <v>-9.1600000000000001E-2</v>
      </c>
      <c r="JF369" s="47">
        <v>-8.9599999999999999E-2</v>
      </c>
      <c r="JG369" s="47">
        <v>-8.6300000000000002E-2</v>
      </c>
      <c r="JH369" s="47">
        <v>-9.8299999999999998E-2</v>
      </c>
      <c r="JI369" s="47">
        <v>-0.1169</v>
      </c>
      <c r="JJ369" s="47">
        <v>-0.1021</v>
      </c>
      <c r="JK369" s="47">
        <v>-6.7199999999999996E-2</v>
      </c>
      <c r="JL369" s="47">
        <v>-6.7900000000000002E-2</v>
      </c>
      <c r="JM369" s="47">
        <v>-7.6100000000000001E-2</v>
      </c>
      <c r="JN369" s="47">
        <v>-5.6800000000000003E-2</v>
      </c>
      <c r="JO369" s="47">
        <v>-6.0400000000000002E-2</v>
      </c>
      <c r="LF369" t="s">
        <v>62</v>
      </c>
    </row>
    <row r="370" spans="1:339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39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  <c r="JK371" t="s">
        <v>62</v>
      </c>
      <c r="JL371" t="s">
        <v>62</v>
      </c>
      <c r="JQ371" t="s">
        <v>62</v>
      </c>
    </row>
    <row r="372" spans="1:339" x14ac:dyDescent="0.25">
      <c r="AG372" t="s">
        <v>62</v>
      </c>
      <c r="AQ372" t="s">
        <v>62</v>
      </c>
      <c r="JL372" t="s">
        <v>62</v>
      </c>
    </row>
    <row r="373" spans="1:339" x14ac:dyDescent="0.25">
      <c r="S373" t="s">
        <v>62</v>
      </c>
      <c r="MA373" t="s">
        <v>62</v>
      </c>
    </row>
    <row r="374" spans="1:339" x14ac:dyDescent="0.25">
      <c r="AV374" t="s">
        <v>62</v>
      </c>
      <c r="BQ374" t="s">
        <v>62</v>
      </c>
      <c r="LW374" t="s">
        <v>62</v>
      </c>
    </row>
    <row r="375" spans="1:339" x14ac:dyDescent="0.25">
      <c r="K375" t="s">
        <v>62</v>
      </c>
    </row>
    <row r="376" spans="1:339" x14ac:dyDescent="0.25">
      <c r="C376" t="s">
        <v>62</v>
      </c>
      <c r="J376" t="s">
        <v>62</v>
      </c>
      <c r="BX376" t="s">
        <v>62</v>
      </c>
      <c r="JK376" t="s">
        <v>62</v>
      </c>
    </row>
    <row r="377" spans="1:339" x14ac:dyDescent="0.25">
      <c r="B377" t="s">
        <v>62</v>
      </c>
      <c r="D377" s="509"/>
      <c r="E377" s="509"/>
      <c r="F377" s="509"/>
      <c r="G377" s="509"/>
      <c r="H377" s="509"/>
      <c r="Z377" t="s">
        <v>62</v>
      </c>
      <c r="JK377" t="s">
        <v>62</v>
      </c>
      <c r="JQ377" t="s">
        <v>62</v>
      </c>
    </row>
    <row r="378" spans="1:339" x14ac:dyDescent="0.25">
      <c r="D378" t="s">
        <v>62</v>
      </c>
      <c r="E378" t="s">
        <v>62</v>
      </c>
    </row>
    <row r="379" spans="1:339" x14ac:dyDescent="0.25">
      <c r="C379" t="s">
        <v>62</v>
      </c>
      <c r="F379" t="s">
        <v>62</v>
      </c>
      <c r="BX379" t="s">
        <v>62</v>
      </c>
    </row>
    <row r="380" spans="1:339" x14ac:dyDescent="0.25">
      <c r="JL380" t="s">
        <v>62</v>
      </c>
    </row>
    <row r="381" spans="1:339" x14ac:dyDescent="0.25">
      <c r="JL381" t="s">
        <v>62</v>
      </c>
    </row>
    <row r="382" spans="1:339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399" spans="3:335" ht="15.75" thickBot="1" x14ac:dyDescent="0.3">
      <c r="JJ399" t="s">
        <v>62</v>
      </c>
    </row>
    <row r="400" spans="3:335" ht="15.75" thickBot="1" x14ac:dyDescent="0.3">
      <c r="GP400" s="345" t="s">
        <v>111</v>
      </c>
      <c r="GR400" t="s">
        <v>62</v>
      </c>
      <c r="GU400" t="s">
        <v>62</v>
      </c>
      <c r="GV400" t="s">
        <v>62</v>
      </c>
      <c r="GX400" t="s">
        <v>62</v>
      </c>
      <c r="GY400" t="s">
        <v>62</v>
      </c>
      <c r="GZ400" t="s">
        <v>62</v>
      </c>
      <c r="HA400" t="s">
        <v>62</v>
      </c>
      <c r="HB400" t="s">
        <v>62</v>
      </c>
      <c r="HD400" s="345" t="s">
        <v>111</v>
      </c>
      <c r="HE400" t="s">
        <v>62</v>
      </c>
      <c r="HF400" t="s">
        <v>62</v>
      </c>
      <c r="HG400" t="s">
        <v>62</v>
      </c>
      <c r="HH400" s="345" t="s">
        <v>92</v>
      </c>
      <c r="HI400" t="s">
        <v>62</v>
      </c>
      <c r="HK400" t="s">
        <v>62</v>
      </c>
      <c r="HL400" s="345" t="s">
        <v>92</v>
      </c>
      <c r="HM400" t="s">
        <v>62</v>
      </c>
      <c r="HN400" t="s">
        <v>62</v>
      </c>
      <c r="HO400" t="s">
        <v>62</v>
      </c>
      <c r="HQ400" s="345" t="s">
        <v>92</v>
      </c>
      <c r="HR400" t="s">
        <v>62</v>
      </c>
      <c r="HS400" t="s">
        <v>62</v>
      </c>
      <c r="HU400" s="345" t="s">
        <v>92</v>
      </c>
      <c r="HV400" t="s">
        <v>62</v>
      </c>
      <c r="HW400" t="s">
        <v>62</v>
      </c>
      <c r="IA400" s="8" t="s">
        <v>111</v>
      </c>
      <c r="IB400" s="345" t="s">
        <v>100</v>
      </c>
      <c r="IC400" s="342">
        <v>43750</v>
      </c>
      <c r="ID400" s="342">
        <v>43757</v>
      </c>
      <c r="IE400" s="342">
        <v>43764</v>
      </c>
      <c r="IF400" s="345" t="s">
        <v>100</v>
      </c>
      <c r="IG400" s="342">
        <v>43778</v>
      </c>
      <c r="IH400" s="342">
        <v>43785</v>
      </c>
      <c r="II400" s="342">
        <v>43792</v>
      </c>
      <c r="IJ400" s="342">
        <v>43799</v>
      </c>
      <c r="IK400" s="344" t="s">
        <v>100</v>
      </c>
      <c r="IL400" s="342">
        <v>43813</v>
      </c>
      <c r="IM400" s="342">
        <v>43820</v>
      </c>
      <c r="IN400" s="342">
        <v>43827</v>
      </c>
      <c r="IP400" s="345" t="s">
        <v>100</v>
      </c>
      <c r="IQ400" s="342">
        <v>43476</v>
      </c>
      <c r="IR400" s="342">
        <v>43483</v>
      </c>
      <c r="IS400" s="342">
        <v>43490</v>
      </c>
      <c r="IT400" s="345" t="s">
        <v>118</v>
      </c>
      <c r="IU400" s="342">
        <v>43504</v>
      </c>
      <c r="IV400" s="342">
        <v>43511</v>
      </c>
      <c r="IW400" s="342">
        <v>43518</v>
      </c>
      <c r="IX400" s="342">
        <v>43525</v>
      </c>
      <c r="IY400" s="344" t="s">
        <v>100</v>
      </c>
      <c r="IZ400" s="342">
        <v>43539</v>
      </c>
      <c r="JA400" s="342">
        <v>43546</v>
      </c>
      <c r="JB400" s="342">
        <v>43553</v>
      </c>
      <c r="JC400" s="345" t="s">
        <v>100</v>
      </c>
      <c r="JD400" s="342">
        <v>43567</v>
      </c>
      <c r="JE400" s="342">
        <v>43574</v>
      </c>
      <c r="JF400" s="342">
        <v>43581</v>
      </c>
      <c r="JG400" s="345" t="s">
        <v>100</v>
      </c>
      <c r="JH400" s="342">
        <v>43595</v>
      </c>
      <c r="JI400" s="342">
        <v>43602</v>
      </c>
      <c r="JJ400" s="342">
        <v>43609</v>
      </c>
    </row>
    <row r="401" spans="16:378" ht="15.75" thickBot="1" x14ac:dyDescent="0.3">
      <c r="GP401" s="345" t="s">
        <v>98</v>
      </c>
      <c r="GQ401" s="475" t="s">
        <v>119</v>
      </c>
      <c r="GR401" s="475" t="s">
        <v>119</v>
      </c>
      <c r="GS401" s="475" t="s">
        <v>119</v>
      </c>
      <c r="GT401" s="345" t="s">
        <v>106</v>
      </c>
      <c r="GU401" s="475" t="s">
        <v>119</v>
      </c>
      <c r="GV401" s="475" t="s">
        <v>119</v>
      </c>
      <c r="GW401" s="475" t="s">
        <v>119</v>
      </c>
      <c r="GX401" s="475" t="s">
        <v>119</v>
      </c>
      <c r="GY401" s="345" t="s">
        <v>101</v>
      </c>
      <c r="GZ401" s="475" t="s">
        <v>119</v>
      </c>
      <c r="HA401" s="475" t="s">
        <v>119</v>
      </c>
      <c r="HB401" s="475" t="s">
        <v>119</v>
      </c>
      <c r="HD401" s="345" t="s">
        <v>112</v>
      </c>
      <c r="HE401" s="475" t="s">
        <v>119</v>
      </c>
      <c r="HF401" s="475" t="s">
        <v>119</v>
      </c>
      <c r="HG401" s="475" t="s">
        <v>119</v>
      </c>
      <c r="HH401" s="345" t="s">
        <v>96</v>
      </c>
      <c r="HI401" s="475" t="s">
        <v>119</v>
      </c>
      <c r="HJ401" s="475" t="s">
        <v>119</v>
      </c>
      <c r="HK401" s="475" t="s">
        <v>119</v>
      </c>
      <c r="HL401" s="345" t="s">
        <v>113</v>
      </c>
      <c r="HM401" s="475" t="s">
        <v>119</v>
      </c>
      <c r="HN401" s="475" t="s">
        <v>119</v>
      </c>
      <c r="HO401" s="475" t="s">
        <v>119</v>
      </c>
      <c r="HP401" s="475" t="s">
        <v>119</v>
      </c>
      <c r="HQ401" s="344" t="s">
        <v>110</v>
      </c>
      <c r="HR401" s="475" t="s">
        <v>119</v>
      </c>
      <c r="HS401" s="475" t="s">
        <v>119</v>
      </c>
      <c r="HT401" s="475" t="s">
        <v>119</v>
      </c>
      <c r="HU401" s="344" t="s">
        <v>121</v>
      </c>
      <c r="HV401" s="475" t="s">
        <v>119</v>
      </c>
      <c r="HW401" s="501" t="s">
        <v>119</v>
      </c>
      <c r="IA401" s="482" t="s">
        <v>120</v>
      </c>
      <c r="IB401" s="47">
        <v>6.4000000000000001E-2</v>
      </c>
      <c r="IC401" s="309">
        <v>0.13980000000000001</v>
      </c>
      <c r="ID401" s="309">
        <v>0.1237</v>
      </c>
      <c r="IE401" s="309">
        <v>0.193</v>
      </c>
      <c r="IF401" s="47">
        <v>7.4399999999999994E-2</v>
      </c>
      <c r="IG401" s="47">
        <v>2.2700000000000001E-2</v>
      </c>
      <c r="IH401" s="47">
        <v>2.76E-2</v>
      </c>
      <c r="II401" s="47">
        <v>5.8599999999999999E-2</v>
      </c>
      <c r="IJ401" s="47">
        <v>7.0000000000000001E-3</v>
      </c>
      <c r="IK401" s="79">
        <v>5.0299999999999997E-2</v>
      </c>
      <c r="IL401" s="79">
        <v>4.36E-2</v>
      </c>
      <c r="IM401" s="79">
        <v>0.20630000000000001</v>
      </c>
      <c r="IN401" s="312">
        <v>0.2432</v>
      </c>
      <c r="IP401" s="47">
        <v>3.8100000000000002E-2</v>
      </c>
      <c r="IQ401" s="47">
        <v>-3.5499999999999997E-2</v>
      </c>
      <c r="IR401" s="47">
        <v>-8.5999999999999993E-2</v>
      </c>
      <c r="IS401" s="47">
        <v>-0.12280000000000001</v>
      </c>
      <c r="IT401" s="47">
        <v>-0.14299999999999999</v>
      </c>
      <c r="IU401" s="47">
        <v>-8.7499999999999994E-2</v>
      </c>
      <c r="IV401" s="47">
        <v>-0.15629999999999999</v>
      </c>
      <c r="IW401" s="47">
        <v>-0.19470000000000001</v>
      </c>
      <c r="IX401" s="47">
        <v>-0.27689999999999998</v>
      </c>
      <c r="IY401" s="47">
        <v>-0.19209999999999999</v>
      </c>
      <c r="IZ401" s="47">
        <v>-0.27279999999999999</v>
      </c>
      <c r="JA401" s="47">
        <v>-0.17649999999999999</v>
      </c>
      <c r="JB401" s="47">
        <v>-0.218</v>
      </c>
      <c r="JC401" s="47">
        <v>-0.25750000000000001</v>
      </c>
      <c r="JD401" s="47">
        <v>-0.30759999999999998</v>
      </c>
      <c r="JE401" s="47">
        <v>-0.26679999999999998</v>
      </c>
      <c r="JF401" s="47">
        <v>-0.21149999999999999</v>
      </c>
      <c r="JG401" s="47">
        <v>-0.218</v>
      </c>
      <c r="JH401" s="47">
        <v>-0.14299999999999999</v>
      </c>
      <c r="JI401" s="47">
        <v>-8.6300000000000002E-2</v>
      </c>
      <c r="JJ401" s="47">
        <v>-6.7900000000000002E-2</v>
      </c>
    </row>
    <row r="402" spans="16:378" ht="15.75" thickBot="1" x14ac:dyDescent="0.3">
      <c r="GP402" s="345" t="s">
        <v>100</v>
      </c>
      <c r="GQ402" s="342">
        <v>43750</v>
      </c>
      <c r="GR402" s="342">
        <v>43757</v>
      </c>
      <c r="GS402" s="342">
        <v>43764</v>
      </c>
      <c r="GT402" s="345" t="s">
        <v>100</v>
      </c>
      <c r="GU402" s="342">
        <v>43778</v>
      </c>
      <c r="GV402" s="342">
        <v>43785</v>
      </c>
      <c r="GW402" s="342">
        <v>43792</v>
      </c>
      <c r="GX402" s="342">
        <v>43799</v>
      </c>
      <c r="GY402" s="344" t="s">
        <v>100</v>
      </c>
      <c r="GZ402" s="342">
        <v>43813</v>
      </c>
      <c r="HA402" s="342">
        <v>43820</v>
      </c>
      <c r="HB402" s="342">
        <v>43827</v>
      </c>
      <c r="HD402" s="345" t="s">
        <v>100</v>
      </c>
      <c r="HE402" s="342">
        <v>43476</v>
      </c>
      <c r="HF402" s="342">
        <v>43483</v>
      </c>
      <c r="HG402" s="342">
        <v>43490</v>
      </c>
      <c r="HH402" s="345" t="s">
        <v>118</v>
      </c>
      <c r="HI402" s="342">
        <v>43504</v>
      </c>
      <c r="HJ402" s="342">
        <v>43511</v>
      </c>
      <c r="HK402" s="342">
        <v>43518</v>
      </c>
      <c r="HL402" s="342">
        <v>43525</v>
      </c>
      <c r="HM402" s="344" t="s">
        <v>100</v>
      </c>
      <c r="HN402" s="342">
        <v>43539</v>
      </c>
      <c r="HO402" s="342">
        <v>43546</v>
      </c>
      <c r="HP402" s="342">
        <v>43553</v>
      </c>
      <c r="HQ402" s="345" t="s">
        <v>100</v>
      </c>
      <c r="HR402" s="342">
        <v>43567</v>
      </c>
      <c r="HS402" s="342">
        <v>43574</v>
      </c>
      <c r="HT402" s="342">
        <v>43581</v>
      </c>
      <c r="HU402" s="345" t="s">
        <v>100</v>
      </c>
      <c r="HV402" s="342">
        <v>43595</v>
      </c>
      <c r="HW402" s="342">
        <v>43602</v>
      </c>
      <c r="IB402" s="30">
        <v>-0.12839999999999999</v>
      </c>
      <c r="IC402" s="30">
        <v>-9.1200000000000003E-2</v>
      </c>
      <c r="ID402" s="30">
        <v>-7.3700000000000002E-2</v>
      </c>
      <c r="IE402" s="30">
        <v>-5.5399999999999998E-2</v>
      </c>
      <c r="IF402" s="30">
        <v>4.1700000000000001E-2</v>
      </c>
      <c r="IG402" s="30">
        <v>7.9299999999999995E-2</v>
      </c>
      <c r="IH402" s="30">
        <v>0.15049999999999999</v>
      </c>
      <c r="II402" s="30">
        <v>9.3200000000000005E-2</v>
      </c>
      <c r="IJ402" s="30">
        <v>0.18110000000000001</v>
      </c>
      <c r="IK402" s="298">
        <v>3.8600000000000002E-2</v>
      </c>
      <c r="IL402" s="298">
        <v>5.5899999999999998E-2</v>
      </c>
      <c r="IM402" s="85">
        <v>-7.1599999999999997E-2</v>
      </c>
      <c r="IN402" s="85">
        <v>-8.5400000000000004E-2</v>
      </c>
      <c r="IP402" s="30">
        <v>5.9700000000000003E-2</v>
      </c>
      <c r="IQ402" s="30">
        <v>0.1192</v>
      </c>
      <c r="IR402" s="30">
        <v>0.11849999999999999</v>
      </c>
      <c r="IS402" s="30">
        <v>8.4900000000000003E-2</v>
      </c>
      <c r="IT402" s="30">
        <v>0.1386</v>
      </c>
      <c r="IU402" s="30">
        <v>5.3999999999999999E-2</v>
      </c>
      <c r="IV402" s="30">
        <v>0.10639999999999999</v>
      </c>
      <c r="IW402" s="30">
        <v>7.2499999999999995E-2</v>
      </c>
      <c r="IX402" s="30">
        <v>4.82E-2</v>
      </c>
      <c r="IY402" s="30">
        <v>5.16E-2</v>
      </c>
      <c r="IZ402" s="30">
        <v>5.0500000000000003E-2</v>
      </c>
      <c r="JA402" s="30">
        <v>3.39E-2</v>
      </c>
      <c r="JB402" s="30">
        <v>9.0800000000000006E-2</v>
      </c>
      <c r="JC402" s="30">
        <v>0.13100000000000001</v>
      </c>
      <c r="JD402" s="30">
        <v>0.18559999999999999</v>
      </c>
      <c r="JE402" s="30">
        <v>0.20219999999999999</v>
      </c>
      <c r="JF402" s="30">
        <v>0.12640000000000001</v>
      </c>
      <c r="JG402" s="30">
        <v>8.2600000000000007E-2</v>
      </c>
      <c r="JH402" s="30">
        <v>6.6699999999999995E-2</v>
      </c>
      <c r="JI402" s="30">
        <v>-1.83E-2</v>
      </c>
      <c r="JJ402" s="30">
        <v>1.7100000000000001E-2</v>
      </c>
    </row>
    <row r="403" spans="16:378" ht="15.75" thickBot="1" x14ac:dyDescent="0.3">
      <c r="GP403" s="308">
        <v>0.1176</v>
      </c>
      <c r="GQ403" s="309">
        <v>0.13980000000000001</v>
      </c>
      <c r="GR403" s="309">
        <v>0.1237</v>
      </c>
      <c r="GS403" s="309">
        <v>0.193</v>
      </c>
      <c r="GT403" s="310">
        <v>8.8599999999999998E-2</v>
      </c>
      <c r="GU403" s="310">
        <v>0.1983</v>
      </c>
      <c r="GV403" s="310">
        <v>0.30890000000000001</v>
      </c>
      <c r="GW403" s="310">
        <v>0.23419999999999999</v>
      </c>
      <c r="GX403" s="310">
        <v>0.34379999999999999</v>
      </c>
      <c r="GY403" s="311">
        <v>0.315</v>
      </c>
      <c r="GZ403" s="311">
        <v>0.28899999999999998</v>
      </c>
      <c r="HA403" s="311">
        <v>0.2114</v>
      </c>
      <c r="HB403" s="312">
        <v>0.2432</v>
      </c>
      <c r="HD403" s="40">
        <v>0.12280000000000001</v>
      </c>
      <c r="HE403" s="40">
        <v>0.12509999999999999</v>
      </c>
      <c r="HF403" s="40">
        <v>0.17399999999999999</v>
      </c>
      <c r="HG403" s="22">
        <v>0.2145</v>
      </c>
      <c r="HH403" s="40">
        <v>0.191</v>
      </c>
      <c r="HI403" s="40">
        <v>0.16869999999999999</v>
      </c>
      <c r="HJ403" s="40">
        <v>0.17280000000000001</v>
      </c>
      <c r="HK403" s="40">
        <v>0.2069</v>
      </c>
      <c r="HL403" s="22">
        <v>0.30759999999999998</v>
      </c>
      <c r="HM403" s="22">
        <v>0.2384</v>
      </c>
      <c r="HN403" s="22">
        <v>0.35549999999999998</v>
      </c>
      <c r="HO403" s="22">
        <v>0.30130000000000001</v>
      </c>
      <c r="HP403" s="22">
        <v>0.2407</v>
      </c>
      <c r="HQ403" s="22">
        <v>0.27479999999999999</v>
      </c>
      <c r="HR403" s="22">
        <v>0.28060000000000002</v>
      </c>
      <c r="HS403" s="22">
        <v>0.28070000000000001</v>
      </c>
      <c r="HT403" s="22">
        <v>0.27839999999999998</v>
      </c>
      <c r="HU403" s="22">
        <v>0.4123</v>
      </c>
      <c r="HV403" s="22">
        <v>0.31929999999999997</v>
      </c>
      <c r="HW403" s="22">
        <v>0.2112</v>
      </c>
    </row>
    <row r="404" spans="16:378" ht="15.75" thickBot="1" x14ac:dyDescent="0.3">
      <c r="GP404" s="7">
        <v>6.4899999999999999E-2</v>
      </c>
      <c r="GQ404" s="22">
        <v>0.10539999999999999</v>
      </c>
      <c r="GR404" s="22">
        <v>6.6100000000000006E-2</v>
      </c>
      <c r="GS404" s="7">
        <v>8.0500000000000002E-2</v>
      </c>
      <c r="GT404" s="47">
        <v>7.4399999999999994E-2</v>
      </c>
      <c r="GU404" s="22">
        <v>8.6499999999999994E-2</v>
      </c>
      <c r="GV404" s="30">
        <v>0.15049999999999999</v>
      </c>
      <c r="GW404" s="30">
        <v>9.3200000000000005E-2</v>
      </c>
      <c r="GX404" s="30">
        <v>0.18110000000000001</v>
      </c>
      <c r="GY404" s="79">
        <v>5.0299999999999997E-2</v>
      </c>
      <c r="GZ404" s="82">
        <v>8.0199999999999994E-2</v>
      </c>
      <c r="HA404" s="79">
        <v>0.20630000000000001</v>
      </c>
      <c r="HB404" s="83">
        <v>0.1966</v>
      </c>
      <c r="HD404" s="30">
        <v>5.9700000000000003E-2</v>
      </c>
      <c r="HE404" s="30">
        <v>0.1192</v>
      </c>
      <c r="HF404" s="30">
        <v>0.11849999999999999</v>
      </c>
      <c r="HG404" s="40">
        <v>0.1424</v>
      </c>
      <c r="HH404" s="30">
        <v>0.1386</v>
      </c>
      <c r="HI404" s="22">
        <v>0.14269999999999999</v>
      </c>
      <c r="HJ404" s="34">
        <v>0.1353</v>
      </c>
      <c r="HK404" s="22">
        <v>0.18679999999999999</v>
      </c>
      <c r="HL404" s="40">
        <v>0.1278</v>
      </c>
      <c r="HM404" s="34">
        <v>0.1241</v>
      </c>
      <c r="HN404" s="34">
        <v>0.12709999999999999</v>
      </c>
      <c r="HO404" s="34">
        <v>0.14949999999999999</v>
      </c>
      <c r="HP404" s="34">
        <v>9.98E-2</v>
      </c>
      <c r="HQ404" s="30">
        <v>0.13100000000000001</v>
      </c>
      <c r="HR404" s="30">
        <v>0.18559999999999999</v>
      </c>
      <c r="HS404" s="30">
        <v>0.20219999999999999</v>
      </c>
      <c r="HT404" s="30">
        <v>0.12640000000000001</v>
      </c>
      <c r="HU404" s="30">
        <v>8.2600000000000007E-2</v>
      </c>
      <c r="HV404" s="40">
        <v>7.2900000000000006E-2</v>
      </c>
      <c r="HW404" s="7">
        <v>0.1071</v>
      </c>
      <c r="JK404" t="s">
        <v>62</v>
      </c>
    </row>
    <row r="405" spans="16:378" ht="15.75" thickBot="1" x14ac:dyDescent="0.3">
      <c r="GP405" s="47">
        <v>6.4000000000000001E-2</v>
      </c>
      <c r="GQ405" s="7">
        <v>3.2399999999999998E-2</v>
      </c>
      <c r="GR405" s="7">
        <v>4.2000000000000003E-2</v>
      </c>
      <c r="GS405" s="40">
        <v>-3.5400000000000001E-2</v>
      </c>
      <c r="GT405" s="22">
        <v>6.8699999999999997E-2</v>
      </c>
      <c r="GU405" s="30">
        <v>7.9299999999999995E-2</v>
      </c>
      <c r="GV405" s="47">
        <v>2.76E-2</v>
      </c>
      <c r="GW405" s="47">
        <v>5.8599999999999999E-2</v>
      </c>
      <c r="GX405" s="7">
        <v>3.27E-2</v>
      </c>
      <c r="GY405" s="298">
        <v>3.8600000000000002E-2</v>
      </c>
      <c r="GZ405" s="298">
        <v>5.5899999999999998E-2</v>
      </c>
      <c r="HA405" s="82">
        <v>8.1600000000000006E-2</v>
      </c>
      <c r="HB405" s="82">
        <v>5.6000000000000001E-2</v>
      </c>
      <c r="HD405" s="47">
        <v>3.8100000000000002E-2</v>
      </c>
      <c r="HE405" s="34">
        <v>6.5100000000000005E-2</v>
      </c>
      <c r="HF405" s="22">
        <v>6.2399999999999997E-2</v>
      </c>
      <c r="HG405" s="30">
        <v>8.4900000000000003E-2</v>
      </c>
      <c r="HH405" s="22">
        <v>0.12989999999999999</v>
      </c>
      <c r="HI405" s="30">
        <v>5.3999999999999999E-2</v>
      </c>
      <c r="HJ405" s="30">
        <v>0.10639999999999999</v>
      </c>
      <c r="HK405" s="34">
        <v>9.5699999999999993E-2</v>
      </c>
      <c r="HL405" s="34">
        <v>6.6199999999999995E-2</v>
      </c>
      <c r="HM405" s="40">
        <v>9.0700000000000003E-2</v>
      </c>
      <c r="HN405" s="40">
        <v>7.9899999999999999E-2</v>
      </c>
      <c r="HO405" s="30">
        <v>3.39E-2</v>
      </c>
      <c r="HP405" s="30">
        <v>9.0800000000000006E-2</v>
      </c>
      <c r="HQ405" s="40">
        <v>8.2900000000000001E-2</v>
      </c>
      <c r="HR405" s="40">
        <v>9.01E-2</v>
      </c>
      <c r="HS405" s="40">
        <v>8.4000000000000005E-2</v>
      </c>
      <c r="HT405" s="40">
        <v>7.9200000000000007E-2</v>
      </c>
      <c r="HU405" s="40">
        <v>6.7599999999999993E-2</v>
      </c>
      <c r="HV405" s="30">
        <v>6.6699999999999995E-2</v>
      </c>
      <c r="HW405" s="40">
        <v>9.8100000000000007E-2</v>
      </c>
    </row>
    <row r="406" spans="16:378" ht="15.75" thickBot="1" x14ac:dyDescent="0.3">
      <c r="GP406" s="40">
        <v>4.7600000000000003E-2</v>
      </c>
      <c r="GQ406" s="16">
        <v>2.3999999999999998E-3</v>
      </c>
      <c r="GR406" s="34">
        <v>5.1999999999999998E-3</v>
      </c>
      <c r="GS406" s="34">
        <v>-3.9899999999999998E-2</v>
      </c>
      <c r="GT406" s="7">
        <v>5.0900000000000001E-2</v>
      </c>
      <c r="GU406" s="7">
        <v>4.87E-2</v>
      </c>
      <c r="GV406" s="7">
        <v>-3.0000000000000001E-3</v>
      </c>
      <c r="GW406" s="7">
        <v>3.8899999999999997E-2</v>
      </c>
      <c r="GX406" s="47">
        <v>7.0000000000000001E-3</v>
      </c>
      <c r="GY406" s="82">
        <v>2.98E-2</v>
      </c>
      <c r="GZ406" s="79">
        <v>4.36E-2</v>
      </c>
      <c r="HA406" s="299">
        <v>3.9199999999999999E-2</v>
      </c>
      <c r="HB406" s="299">
        <v>3.9600000000000003E-2</v>
      </c>
      <c r="HD406" s="34">
        <v>-6.0000000000000001E-3</v>
      </c>
      <c r="HE406" s="22">
        <v>-1.6500000000000001E-2</v>
      </c>
      <c r="HF406" s="34">
        <v>2.9999999999999997E-4</v>
      </c>
      <c r="HG406" s="34">
        <v>5.0299999999999997E-2</v>
      </c>
      <c r="HH406" s="34">
        <v>9.4500000000000001E-2</v>
      </c>
      <c r="HI406" s="34">
        <v>4.5999999999999999E-3</v>
      </c>
      <c r="HJ406" s="22">
        <v>0.10879999999999999</v>
      </c>
      <c r="HK406" s="30">
        <v>7.2499999999999995E-2</v>
      </c>
      <c r="HL406" s="30">
        <v>4.82E-2</v>
      </c>
      <c r="HM406" s="30">
        <v>5.16E-2</v>
      </c>
      <c r="HN406" s="30">
        <v>5.0500000000000003E-2</v>
      </c>
      <c r="HO406" s="40">
        <v>6.1000000000000004E-3</v>
      </c>
      <c r="HP406" s="40">
        <v>8.09E-2</v>
      </c>
      <c r="HQ406" s="34">
        <v>3.5299999999999998E-2</v>
      </c>
      <c r="HR406" s="34">
        <v>4.5100000000000001E-2</v>
      </c>
      <c r="HS406" s="7">
        <v>1.9699999999999999E-2</v>
      </c>
      <c r="HT406" s="7">
        <v>6.0900000000000003E-2</v>
      </c>
      <c r="HU406" s="7">
        <v>3.4700000000000002E-2</v>
      </c>
      <c r="HV406" s="7">
        <v>3.85E-2</v>
      </c>
      <c r="HW406" s="16">
        <v>4.7199999999999999E-2</v>
      </c>
      <c r="JK406" t="s">
        <v>62</v>
      </c>
      <c r="JX406" t="s">
        <v>62</v>
      </c>
    </row>
    <row r="407" spans="16:378" ht="15.75" thickBot="1" x14ac:dyDescent="0.3">
      <c r="GP407" s="16">
        <v>8.3000000000000001E-3</v>
      </c>
      <c r="GQ407" s="40">
        <v>-3.56E-2</v>
      </c>
      <c r="GR407" s="16">
        <v>-1.5599999999999999E-2</v>
      </c>
      <c r="GS407" s="86">
        <v>-4.3900000000000002E-2</v>
      </c>
      <c r="GT407" s="30">
        <v>4.1700000000000001E-2</v>
      </c>
      <c r="GU407" s="47">
        <v>2.2700000000000001E-2</v>
      </c>
      <c r="GV407" s="22">
        <v>-4.3299999999999998E-2</v>
      </c>
      <c r="GW407" s="22">
        <v>-1.2800000000000001E-2</v>
      </c>
      <c r="GX407" s="22">
        <v>-6.4500000000000002E-2</v>
      </c>
      <c r="GY407" s="130">
        <v>-4.4699999999999997E-2</v>
      </c>
      <c r="GZ407" s="299">
        <v>-3.1800000000000002E-2</v>
      </c>
      <c r="HA407" s="81">
        <v>-5.21E-2</v>
      </c>
      <c r="HB407" s="80">
        <v>-9.2999999999999992E-3</v>
      </c>
      <c r="HD407" s="7">
        <v>-2.98E-2</v>
      </c>
      <c r="HE407" s="47">
        <v>-3.5499999999999997E-2</v>
      </c>
      <c r="HF407" s="7">
        <v>-2.93E-2</v>
      </c>
      <c r="HG407" s="7">
        <v>-8.14E-2</v>
      </c>
      <c r="HH407" s="16">
        <v>-7.2499999999999995E-2</v>
      </c>
      <c r="HI407" s="7">
        <v>-1.66E-2</v>
      </c>
      <c r="HJ407" s="7">
        <v>-2.6100000000000002E-2</v>
      </c>
      <c r="HK407" s="7">
        <v>-0.05</v>
      </c>
      <c r="HL407" s="16">
        <v>-2.7699999999999999E-2</v>
      </c>
      <c r="HM407" s="7">
        <v>5.5999999999999999E-3</v>
      </c>
      <c r="HN407" s="7">
        <v>-4.48E-2</v>
      </c>
      <c r="HO407" s="7">
        <v>-5.6099999999999997E-2</v>
      </c>
      <c r="HP407" s="7">
        <v>-2.5000000000000001E-2</v>
      </c>
      <c r="HQ407" s="7">
        <v>0</v>
      </c>
      <c r="HR407" s="16">
        <v>-1.4999999999999999E-2</v>
      </c>
      <c r="HS407" s="16">
        <v>-1.6999999999999999E-3</v>
      </c>
      <c r="HT407" s="34">
        <v>1E-4</v>
      </c>
      <c r="HU407" s="16">
        <v>-3.3E-3</v>
      </c>
      <c r="HV407" s="16">
        <v>3.44E-2</v>
      </c>
      <c r="HW407" s="30">
        <v>-1.83E-2</v>
      </c>
      <c r="NN407" t="s">
        <v>62</v>
      </c>
    </row>
    <row r="408" spans="16:378" ht="15.75" thickBot="1" x14ac:dyDescent="0.3">
      <c r="GP408" s="86">
        <v>-1.6500000000000001E-2</v>
      </c>
      <c r="GQ408" s="86">
        <v>-4.7600000000000003E-2</v>
      </c>
      <c r="GR408" s="30">
        <v>-7.3700000000000002E-2</v>
      </c>
      <c r="GS408" s="22">
        <v>-4.4400000000000002E-2</v>
      </c>
      <c r="GT408" s="40">
        <v>-6.2700000000000006E-2</v>
      </c>
      <c r="GU408" s="16">
        <v>-0.1162</v>
      </c>
      <c r="GV408" s="16">
        <v>-9.2899999999999996E-2</v>
      </c>
      <c r="GW408" s="16">
        <v>-0.1091</v>
      </c>
      <c r="GX408" s="16">
        <v>-0.11849999999999999</v>
      </c>
      <c r="GY408" s="81">
        <v>-6.9900000000000004E-2</v>
      </c>
      <c r="GZ408" s="80">
        <v>-8.5599999999999996E-2</v>
      </c>
      <c r="HA408" s="80">
        <v>-6.4100000000000004E-2</v>
      </c>
      <c r="HB408" s="81">
        <v>-5.0799999999999998E-2</v>
      </c>
      <c r="HD408" s="22">
        <v>-3.9800000000000002E-2</v>
      </c>
      <c r="HE408" s="16">
        <v>-6.6900000000000001E-2</v>
      </c>
      <c r="HF408" s="16">
        <v>-8.0600000000000005E-2</v>
      </c>
      <c r="HG408" s="16">
        <v>-9.2100000000000001E-2</v>
      </c>
      <c r="HH408" s="7">
        <v>-0.1023</v>
      </c>
      <c r="HI408" s="16">
        <v>-7.0300000000000001E-2</v>
      </c>
      <c r="HJ408" s="16">
        <v>-9.4100000000000003E-2</v>
      </c>
      <c r="HK408" s="16">
        <v>-7.7799999999999994E-2</v>
      </c>
      <c r="HL408" s="7">
        <v>-3.3500000000000002E-2</v>
      </c>
      <c r="HM408" s="16">
        <v>-7.2300000000000003E-2</v>
      </c>
      <c r="HN408" s="16">
        <v>-4.4999999999999998E-2</v>
      </c>
      <c r="HO408" s="16">
        <v>-6.5799999999999997E-2</v>
      </c>
      <c r="HP408" s="16">
        <v>-8.3000000000000004E-2</v>
      </c>
      <c r="HQ408" s="16">
        <v>-5.7599999999999998E-2</v>
      </c>
      <c r="HR408" s="7">
        <v>-2.2599999999999999E-2</v>
      </c>
      <c r="HS408" s="34">
        <v>-4.4999999999999997E-3</v>
      </c>
      <c r="HT408" s="16">
        <v>-1.8100000000000002E-2</v>
      </c>
      <c r="HU408" s="34">
        <v>-4.6800000000000001E-2</v>
      </c>
      <c r="HV408" s="34">
        <v>-0.105</v>
      </c>
      <c r="HW408" s="47">
        <v>-8.6300000000000002E-2</v>
      </c>
      <c r="NM408" t="s">
        <v>62</v>
      </c>
    </row>
    <row r="409" spans="16:378" ht="15.75" thickBot="1" x14ac:dyDescent="0.3">
      <c r="GP409" s="30">
        <v>-0.12839999999999999</v>
      </c>
      <c r="GQ409" s="30">
        <v>-9.1200000000000003E-2</v>
      </c>
      <c r="GR409" s="86">
        <v>-7.3800000000000004E-2</v>
      </c>
      <c r="GS409" s="16">
        <v>-5.45E-2</v>
      </c>
      <c r="GT409" s="16">
        <v>-8.5900000000000004E-2</v>
      </c>
      <c r="GU409" s="40">
        <v>-0.1177</v>
      </c>
      <c r="GV409" s="40">
        <v>-0.1353</v>
      </c>
      <c r="GW409" s="86">
        <v>-0.1106</v>
      </c>
      <c r="GX409" s="86">
        <v>-0.13500000000000001</v>
      </c>
      <c r="GY409" s="80">
        <v>-7.3899999999999993E-2</v>
      </c>
      <c r="GZ409" s="81">
        <v>-0.1045</v>
      </c>
      <c r="HA409" s="85">
        <v>-7.1599999999999997E-2</v>
      </c>
      <c r="HB409" s="85">
        <v>-8.5400000000000004E-2</v>
      </c>
      <c r="HD409" s="16">
        <v>-6.9500000000000006E-2</v>
      </c>
      <c r="HE409" s="7">
        <v>-8.0799999999999997E-2</v>
      </c>
      <c r="HF409" s="47">
        <v>-8.5999999999999993E-2</v>
      </c>
      <c r="HG409" s="47">
        <v>-0.12280000000000001</v>
      </c>
      <c r="HH409" s="47">
        <v>-0.14299999999999999</v>
      </c>
      <c r="HI409" s="47">
        <v>-8.7499999999999994E-2</v>
      </c>
      <c r="HJ409" s="47">
        <v>-0.15629999999999999</v>
      </c>
      <c r="HK409" s="47">
        <v>-0.19470000000000001</v>
      </c>
      <c r="HL409" s="86">
        <v>-0.2117</v>
      </c>
      <c r="HM409" s="47">
        <v>-0.19209999999999999</v>
      </c>
      <c r="HN409" s="86">
        <v>-0.25040000000000001</v>
      </c>
      <c r="HO409" s="47">
        <v>-0.17649999999999999</v>
      </c>
      <c r="HP409" s="86">
        <v>-0.1862</v>
      </c>
      <c r="HQ409" s="86">
        <v>-0.2089</v>
      </c>
      <c r="HR409" s="86">
        <v>-0.25619999999999998</v>
      </c>
      <c r="HS409" s="47">
        <v>-0.26679999999999998</v>
      </c>
      <c r="HT409" s="47">
        <v>-0.21149999999999999</v>
      </c>
      <c r="HU409" s="47">
        <v>-0.218</v>
      </c>
      <c r="HV409" s="47">
        <v>-0.14299999999999999</v>
      </c>
      <c r="HW409" s="34">
        <v>-0.1394</v>
      </c>
      <c r="JN409" s="47">
        <v>8.1900000000000001E-2</v>
      </c>
      <c r="JO409" s="47">
        <v>0.13439999999999999</v>
      </c>
      <c r="JP409" s="47">
        <v>3.8100000000000002E-2</v>
      </c>
      <c r="JQ409" s="47">
        <v>-1.46E-2</v>
      </c>
      <c r="JR409" s="47">
        <v>-7.7000000000000002E-3</v>
      </c>
      <c r="JS409" s="47">
        <v>-1.0200000000000001E-2</v>
      </c>
      <c r="JT409" s="47">
        <v>-1.2500000000000001E-2</v>
      </c>
      <c r="JU409" s="47">
        <v>-3.5499999999999997E-2</v>
      </c>
      <c r="JV409" s="47">
        <v>-1.6500000000000001E-2</v>
      </c>
      <c r="JW409" s="47">
        <v>-3.9800000000000002E-2</v>
      </c>
      <c r="JX409" s="47">
        <v>-5.74E-2</v>
      </c>
      <c r="JY409" s="47">
        <v>-7.1800000000000003E-2</v>
      </c>
      <c r="JZ409" s="47">
        <v>-8.5999999999999993E-2</v>
      </c>
      <c r="KA409" s="47">
        <v>-7.7100000000000002E-2</v>
      </c>
      <c r="KB409" s="47">
        <v>-5.4800000000000001E-2</v>
      </c>
      <c r="KC409" s="47">
        <v>-9.2399999999999996E-2</v>
      </c>
      <c r="KD409" s="47">
        <v>-7.3999999999999996E-2</v>
      </c>
      <c r="KE409" s="47">
        <v>-0.12280000000000001</v>
      </c>
      <c r="KF409" s="47">
        <v>-0.10539999999999999</v>
      </c>
      <c r="KG409" s="47">
        <v>-9.5799999999999996E-2</v>
      </c>
      <c r="KH409" s="47">
        <v>-0.1143</v>
      </c>
      <c r="KI409" s="47">
        <v>-0.1095</v>
      </c>
      <c r="KJ409" s="47">
        <v>-0.14299999999999999</v>
      </c>
      <c r="KK409" s="79">
        <v>-0.1593</v>
      </c>
      <c r="KL409" s="47">
        <v>-0.15570000000000001</v>
      </c>
      <c r="KM409" s="47">
        <v>-0.1113</v>
      </c>
      <c r="KN409" s="47">
        <v>-8.9300000000000004E-2</v>
      </c>
      <c r="KO409" s="47">
        <v>-8.7499999999999994E-2</v>
      </c>
      <c r="KP409" s="47">
        <v>-0.1089</v>
      </c>
      <c r="KQ409" s="47">
        <v>-0.13100000000000001</v>
      </c>
      <c r="KR409" s="47">
        <v>-0.16059999999999999</v>
      </c>
      <c r="KS409" s="47">
        <v>-0.1394</v>
      </c>
      <c r="KT409" s="47">
        <v>-0.15629999999999999</v>
      </c>
      <c r="KU409" s="47">
        <v>-0.16919999999999999</v>
      </c>
      <c r="KV409" s="47">
        <v>-0.19670000000000001</v>
      </c>
      <c r="KW409" s="47">
        <v>-0.21110000000000001</v>
      </c>
      <c r="KX409" s="47">
        <v>-0.17829999999999999</v>
      </c>
      <c r="KY409" s="47">
        <v>-0.19470000000000001</v>
      </c>
      <c r="KZ409" s="47">
        <v>-0.23469999999999999</v>
      </c>
      <c r="LA409" s="47">
        <v>-0.2253</v>
      </c>
      <c r="LB409" s="47">
        <v>-0.24329999999999999</v>
      </c>
      <c r="LC409" s="47">
        <v>-0.25929999999999997</v>
      </c>
      <c r="LD409" s="47">
        <v>-0.27689999999999998</v>
      </c>
      <c r="LE409" s="47">
        <v>-0.27250000000000002</v>
      </c>
      <c r="LF409" s="47">
        <v>-0.26490000000000002</v>
      </c>
      <c r="LG409" s="47">
        <v>-0.2379</v>
      </c>
      <c r="LH409" s="47">
        <v>-0.19850000000000001</v>
      </c>
      <c r="LI409" s="47">
        <v>-0.19209999999999999</v>
      </c>
      <c r="LJ409" s="47">
        <v>-0.21540000000000001</v>
      </c>
      <c r="LK409" s="47">
        <v>-0.2321</v>
      </c>
      <c r="LL409" s="47">
        <v>-0.25750000000000001</v>
      </c>
      <c r="LM409" s="47">
        <v>-0.27200000000000002</v>
      </c>
      <c r="LN409" s="47">
        <v>-0.27279999999999999</v>
      </c>
      <c r="LO409" s="47">
        <v>-0.27600000000000002</v>
      </c>
      <c r="LP409" s="47">
        <v>-0.2772</v>
      </c>
      <c r="LQ409" s="47">
        <v>-0.2505</v>
      </c>
      <c r="LR409" s="47">
        <v>-0.24110000000000001</v>
      </c>
      <c r="LS409" s="47">
        <v>-0.17649999999999999</v>
      </c>
      <c r="LT409" s="47">
        <v>-0.19539999999999999</v>
      </c>
      <c r="LU409" s="47">
        <v>-0.23649999999999999</v>
      </c>
      <c r="LV409" s="47">
        <v>-0.2021</v>
      </c>
      <c r="LW409" s="47">
        <v>-0.19289999999999999</v>
      </c>
      <c r="LX409" s="47">
        <v>-0.218</v>
      </c>
      <c r="LY409" s="47">
        <v>-0.25950000000000001</v>
      </c>
      <c r="LZ409" s="47">
        <v>-0.245</v>
      </c>
      <c r="MA409" s="47">
        <v>-0.26800000000000002</v>
      </c>
      <c r="MB409" s="47">
        <v>-0.2646</v>
      </c>
      <c r="MC409" s="47">
        <v>-0.25750000000000001</v>
      </c>
      <c r="MD409" s="47">
        <v>-0.26290000000000002</v>
      </c>
      <c r="ME409" s="47">
        <v>-0.2407</v>
      </c>
      <c r="MF409" s="47">
        <v>-0.2414</v>
      </c>
      <c r="MG409" s="47">
        <v>-0.26219999999999999</v>
      </c>
      <c r="MH409" s="47">
        <v>-0.30759999999999998</v>
      </c>
      <c r="MI409" s="47">
        <v>-0.30909999999999999</v>
      </c>
      <c r="MJ409" s="47">
        <v>-0.30020000000000002</v>
      </c>
      <c r="MK409" s="47">
        <v>-0.29759999999999998</v>
      </c>
      <c r="ML409" s="47">
        <v>-0.26469999999999999</v>
      </c>
      <c r="MM409" s="47">
        <v>-0.26679999999999998</v>
      </c>
      <c r="MN409" s="47">
        <v>-0.26939999999999997</v>
      </c>
      <c r="MO409" s="47">
        <v>-0.24079999999999999</v>
      </c>
      <c r="MP409" s="47">
        <v>-0.2218</v>
      </c>
      <c r="MQ409" s="47">
        <v>-0.19550000000000001</v>
      </c>
      <c r="MR409" s="47">
        <v>-0.21149999999999999</v>
      </c>
      <c r="MS409" s="47">
        <v>-0.22850000000000001</v>
      </c>
      <c r="MT409" s="47">
        <v>-0.23269999999999999</v>
      </c>
      <c r="MU409" s="47">
        <v>-0.21729999999999999</v>
      </c>
      <c r="MV409" s="47">
        <v>-0.21579999999999999</v>
      </c>
      <c r="MW409" s="47">
        <v>-0.218</v>
      </c>
      <c r="MX409" s="47">
        <v>-0.188</v>
      </c>
      <c r="MY409" s="47">
        <v>-0.15029999999999999</v>
      </c>
      <c r="MZ409" s="47">
        <v>-0.12770000000000001</v>
      </c>
      <c r="NA409" s="47">
        <v>-0.11609999999999999</v>
      </c>
      <c r="NB409" s="47">
        <v>-0.14299999999999999</v>
      </c>
      <c r="NC409" s="47">
        <v>-8.7999999999999995E-2</v>
      </c>
      <c r="ND409" s="47">
        <v>-0.1017</v>
      </c>
      <c r="NE409" s="47">
        <v>-9.1600000000000001E-2</v>
      </c>
      <c r="NF409" s="47">
        <v>-8.9599999999999999E-2</v>
      </c>
      <c r="NG409" s="47">
        <v>-8.6300000000000002E-2</v>
      </c>
      <c r="NH409" s="47">
        <v>-9.8299999999999998E-2</v>
      </c>
      <c r="NI409" s="47">
        <v>-0.1169</v>
      </c>
      <c r="NJ409" s="47">
        <v>-0.1021</v>
      </c>
      <c r="NK409" s="47">
        <v>-6.7199999999999996E-2</v>
      </c>
      <c r="NL409" s="47">
        <v>-6.7900000000000002E-2</v>
      </c>
    </row>
    <row r="410" spans="16:378" ht="15.75" thickBot="1" x14ac:dyDescent="0.3">
      <c r="GP410" s="34">
        <v>-0.1575</v>
      </c>
      <c r="GQ410" s="34">
        <v>-0.1056</v>
      </c>
      <c r="GR410" s="40">
        <v>-7.3899999999999993E-2</v>
      </c>
      <c r="GS410" s="30">
        <v>-5.5399999999999998E-2</v>
      </c>
      <c r="GT410" s="86">
        <v>-0.12709999999999999</v>
      </c>
      <c r="GU410" s="86">
        <v>-0.153</v>
      </c>
      <c r="GV410" s="86">
        <v>-0.16389999999999999</v>
      </c>
      <c r="GW410" s="40">
        <v>-0.14380000000000001</v>
      </c>
      <c r="GX410" s="40">
        <v>-0.19800000000000001</v>
      </c>
      <c r="GY410" s="84">
        <v>-0.21940000000000001</v>
      </c>
      <c r="GZ410" s="84">
        <v>-0.221</v>
      </c>
      <c r="HA410" s="84">
        <v>-0.33160000000000001</v>
      </c>
      <c r="HB410" s="84">
        <v>-0.37080000000000002</v>
      </c>
      <c r="HD410" s="86">
        <v>-7.5499999999999998E-2</v>
      </c>
      <c r="HE410" s="86">
        <v>-0.10970000000000001</v>
      </c>
      <c r="HF410" s="86">
        <v>-0.1593</v>
      </c>
      <c r="HG410" s="86">
        <v>-0.1958</v>
      </c>
      <c r="HH410" s="86">
        <v>-0.23619999999999999</v>
      </c>
      <c r="HI410" s="86">
        <v>-0.1956</v>
      </c>
      <c r="HJ410" s="86">
        <v>-0.24679999999999999</v>
      </c>
      <c r="HK410" s="86">
        <v>-0.2394</v>
      </c>
      <c r="HL410" s="47">
        <v>-0.27689999999999998</v>
      </c>
      <c r="HM410" s="86">
        <v>-0.246</v>
      </c>
      <c r="HN410" s="47">
        <v>-0.27279999999999999</v>
      </c>
      <c r="HO410" s="86">
        <v>-0.19239999999999999</v>
      </c>
      <c r="HP410" s="47">
        <v>-0.218</v>
      </c>
      <c r="HQ410" s="47">
        <v>-0.25750000000000001</v>
      </c>
      <c r="HR410" s="47">
        <v>-0.30759999999999998</v>
      </c>
      <c r="HS410" s="86">
        <v>-0.31359999999999999</v>
      </c>
      <c r="HT410" s="86">
        <v>-0.31540000000000001</v>
      </c>
      <c r="HU410" s="86">
        <v>-0.3201</v>
      </c>
      <c r="HV410" s="86">
        <v>-0.27479999999999999</v>
      </c>
      <c r="HW410" s="86">
        <v>-0.21060000000000001</v>
      </c>
      <c r="JN410" s="40">
        <v>6.83E-2</v>
      </c>
      <c r="JO410" s="40">
        <v>8.9800000000000005E-2</v>
      </c>
      <c r="JP410" s="40">
        <v>0.12280000000000001</v>
      </c>
      <c r="JQ410" s="40">
        <v>0.1389</v>
      </c>
      <c r="JR410" s="40">
        <v>0.16520000000000001</v>
      </c>
      <c r="JS410" s="40">
        <v>0.1542</v>
      </c>
      <c r="JT410" s="40">
        <v>0.15790000000000001</v>
      </c>
      <c r="JU410" s="40">
        <v>0.12509999999999999</v>
      </c>
      <c r="JV410" s="40">
        <v>0.11559999999999999</v>
      </c>
      <c r="JW410" s="40">
        <v>0.1411</v>
      </c>
      <c r="JX410" s="40">
        <v>0.16170000000000001</v>
      </c>
      <c r="JY410" s="40">
        <v>0.14530000000000001</v>
      </c>
      <c r="JZ410" s="40">
        <v>0.17399999999999999</v>
      </c>
      <c r="KA410" s="40">
        <v>0.15790000000000001</v>
      </c>
      <c r="KB410" s="40">
        <v>0.12379999999999999</v>
      </c>
      <c r="KC410" s="40">
        <v>0.1081</v>
      </c>
      <c r="KD410" s="40">
        <v>0.1217</v>
      </c>
      <c r="KE410" s="40">
        <v>0.1424</v>
      </c>
      <c r="KF410" s="40">
        <v>0.12189999999999999</v>
      </c>
      <c r="KG410" s="40">
        <v>0.1278</v>
      </c>
      <c r="KH410" s="40">
        <v>0.15440000000000001</v>
      </c>
      <c r="KI410" s="40">
        <v>0.16020000000000001</v>
      </c>
      <c r="KJ410" s="40">
        <v>0.191</v>
      </c>
      <c r="KK410" s="84">
        <v>0.1981</v>
      </c>
      <c r="KL410" s="40">
        <v>0.19719999999999999</v>
      </c>
      <c r="KM410" s="40">
        <v>0.19259999999999999</v>
      </c>
      <c r="KN410" s="40">
        <v>0.14680000000000001</v>
      </c>
      <c r="KO410" s="40">
        <v>0.16869999999999999</v>
      </c>
      <c r="KP410" s="40">
        <v>0.17949999999999999</v>
      </c>
      <c r="KQ410" s="40">
        <v>0.2041</v>
      </c>
      <c r="KR410" s="40">
        <v>0.2014</v>
      </c>
      <c r="KS410" s="40">
        <v>0.16389999999999999</v>
      </c>
      <c r="KT410" s="40">
        <v>0.17280000000000001</v>
      </c>
      <c r="KU410" s="40">
        <v>0.17169999999999999</v>
      </c>
      <c r="KV410" s="40">
        <v>0.1593</v>
      </c>
      <c r="KW410" s="40">
        <v>0.18509999999999999</v>
      </c>
      <c r="KX410" s="40">
        <v>0.1774</v>
      </c>
      <c r="KY410" s="40">
        <v>0.2069</v>
      </c>
      <c r="KZ410" s="40">
        <v>0.16389999999999999</v>
      </c>
      <c r="LA410" s="40">
        <v>0.15010000000000001</v>
      </c>
      <c r="LB410" s="40">
        <v>0.17330000000000001</v>
      </c>
      <c r="LC410" s="40">
        <v>0.182</v>
      </c>
      <c r="LD410" s="40">
        <v>0.1278</v>
      </c>
      <c r="LE410" s="40">
        <v>0.1183</v>
      </c>
      <c r="LF410" s="40">
        <v>0.1048</v>
      </c>
      <c r="LG410" s="40">
        <v>7.0400000000000004E-2</v>
      </c>
      <c r="LH410" s="40">
        <v>8.8999999999999996E-2</v>
      </c>
      <c r="LI410" s="40">
        <v>9.0700000000000003E-2</v>
      </c>
      <c r="LJ410" s="40">
        <v>8.5800000000000001E-2</v>
      </c>
      <c r="LK410" s="40">
        <v>9.7500000000000003E-2</v>
      </c>
      <c r="LL410" s="40">
        <v>9.35E-2</v>
      </c>
      <c r="LM410" s="40">
        <v>0.1031</v>
      </c>
      <c r="LN410" s="40">
        <v>7.9899999999999999E-2</v>
      </c>
      <c r="LO410" s="40">
        <v>7.7600000000000002E-2</v>
      </c>
      <c r="LP410" s="40">
        <v>7.9500000000000001E-2</v>
      </c>
      <c r="LQ410" s="40">
        <v>6.6500000000000004E-2</v>
      </c>
      <c r="LR410" s="40">
        <v>4.1799999999999997E-2</v>
      </c>
      <c r="LS410" s="40">
        <v>6.1000000000000004E-3</v>
      </c>
      <c r="LT410" s="40">
        <v>1.04E-2</v>
      </c>
      <c r="LU410" s="40">
        <v>2.8199999999999999E-2</v>
      </c>
      <c r="LV410" s="40">
        <v>3.7600000000000001E-2</v>
      </c>
      <c r="LW410" s="40">
        <v>4.02E-2</v>
      </c>
      <c r="LX410" s="40">
        <v>8.09E-2</v>
      </c>
      <c r="LY410" s="40">
        <v>0.1013</v>
      </c>
      <c r="LZ410" s="40">
        <v>9.7100000000000006E-2</v>
      </c>
      <c r="MA410" s="40">
        <v>7.9399999999999998E-2</v>
      </c>
      <c r="MB410" s="40">
        <v>8.6400000000000005E-2</v>
      </c>
      <c r="MC410" s="40">
        <v>8.2900000000000001E-2</v>
      </c>
      <c r="MD410" s="40">
        <v>0.1053</v>
      </c>
      <c r="ME410" s="40">
        <v>9.6699999999999994E-2</v>
      </c>
      <c r="MF410" s="40">
        <v>8.6199999999999999E-2</v>
      </c>
      <c r="MG410" s="40">
        <v>7.7399999999999997E-2</v>
      </c>
      <c r="MH410" s="40">
        <v>9.01E-2</v>
      </c>
      <c r="MI410" s="40">
        <v>6.4799999999999996E-2</v>
      </c>
      <c r="MJ410" s="40">
        <v>8.14E-2</v>
      </c>
      <c r="MK410" s="40">
        <v>9.4E-2</v>
      </c>
      <c r="ML410" s="40">
        <v>9.4E-2</v>
      </c>
      <c r="MM410" s="40">
        <v>8.4000000000000005E-2</v>
      </c>
      <c r="MN410" s="40">
        <v>0.1115</v>
      </c>
      <c r="MO410" s="40">
        <v>8.6699999999999999E-2</v>
      </c>
      <c r="MP410" s="40">
        <v>8.5900000000000004E-2</v>
      </c>
      <c r="MQ410" s="40">
        <v>8.1100000000000005E-2</v>
      </c>
      <c r="MR410" s="40">
        <v>7.9200000000000007E-2</v>
      </c>
      <c r="MS410" s="40">
        <v>7.0099999999999996E-2</v>
      </c>
      <c r="MT410" s="40">
        <v>8.9599999999999999E-2</v>
      </c>
      <c r="MU410" s="40">
        <v>7.7299999999999994E-2</v>
      </c>
      <c r="MV410" s="40">
        <v>7.0900000000000005E-2</v>
      </c>
      <c r="MW410" s="40">
        <v>6.7599999999999993E-2</v>
      </c>
      <c r="MX410" s="40">
        <v>6.8400000000000002E-2</v>
      </c>
      <c r="MY410" s="40">
        <v>5.3100000000000001E-2</v>
      </c>
      <c r="MZ410" s="40">
        <v>6.1899999999999997E-2</v>
      </c>
      <c r="NA410" s="40">
        <v>5.3600000000000002E-2</v>
      </c>
      <c r="NB410" s="40">
        <v>7.2900000000000006E-2</v>
      </c>
      <c r="NC410" s="40">
        <v>4.5600000000000002E-2</v>
      </c>
      <c r="ND410" s="40">
        <v>6.1199999999999997E-2</v>
      </c>
      <c r="NE410" s="40">
        <v>8.1299999999999997E-2</v>
      </c>
      <c r="NF410" s="40">
        <v>8.7099999999999997E-2</v>
      </c>
      <c r="NG410" s="40">
        <v>9.8100000000000007E-2</v>
      </c>
      <c r="NH410" s="40">
        <v>0.1037</v>
      </c>
      <c r="NI410" s="40">
        <v>0.1318</v>
      </c>
      <c r="NJ410" s="40">
        <v>0.1216</v>
      </c>
      <c r="NK410" s="40">
        <v>7.9100000000000004E-2</v>
      </c>
      <c r="NL410" s="40">
        <v>7.6700000000000004E-2</v>
      </c>
    </row>
    <row r="411" spans="16:378" ht="15.75" thickBot="1" x14ac:dyDescent="0.3">
      <c r="P411" t="s">
        <v>62</v>
      </c>
      <c r="JN411" s="7">
        <v>3.9199999999999999E-2</v>
      </c>
      <c r="JO411" s="7">
        <v>1.9E-3</v>
      </c>
      <c r="JP411" s="7">
        <v>-2.98E-2</v>
      </c>
      <c r="JQ411" s="7">
        <v>-5.8299999999999998E-2</v>
      </c>
      <c r="JR411" s="7">
        <v>-4.3799999999999999E-2</v>
      </c>
      <c r="JS411" s="7">
        <v>-9.0399999999999994E-2</v>
      </c>
      <c r="JT411" s="7">
        <v>-6.8900000000000003E-2</v>
      </c>
      <c r="JU411" s="7">
        <v>-8.0799999999999997E-2</v>
      </c>
      <c r="JV411" s="7">
        <v>-8.4099999999999994E-2</v>
      </c>
      <c r="JW411" s="7">
        <v>-6.6600000000000006E-2</v>
      </c>
      <c r="JX411" s="7">
        <v>-4.9099999999999998E-2</v>
      </c>
      <c r="JY411" s="7">
        <v>-5.1900000000000002E-2</v>
      </c>
      <c r="JZ411" s="7">
        <v>-2.93E-2</v>
      </c>
      <c r="KA411" s="7">
        <v>-2.6200000000000001E-2</v>
      </c>
      <c r="KB411" s="7">
        <v>-2.46E-2</v>
      </c>
      <c r="KC411" s="7">
        <v>-4.5199999999999997E-2</v>
      </c>
      <c r="KD411" s="7">
        <v>-2.46E-2</v>
      </c>
      <c r="KE411" s="7">
        <v>-8.14E-2</v>
      </c>
      <c r="KF411" s="7">
        <v>-7.7600000000000002E-2</v>
      </c>
      <c r="KG411" s="7">
        <v>-6.4299999999999996E-2</v>
      </c>
      <c r="KH411" s="7">
        <v>-0.1075</v>
      </c>
      <c r="KI411" s="7">
        <v>-0.115</v>
      </c>
      <c r="KJ411" s="7">
        <v>-0.1023</v>
      </c>
      <c r="KK411" s="82">
        <v>-8.5900000000000004E-2</v>
      </c>
      <c r="KL411" s="7">
        <v>-7.4099999999999999E-2</v>
      </c>
      <c r="KM411" s="7">
        <v>-2.5399999999999999E-2</v>
      </c>
      <c r="KN411" s="7">
        <v>-1.5699999999999999E-2</v>
      </c>
      <c r="KO411" s="7">
        <v>-1.66E-2</v>
      </c>
      <c r="KP411" s="7">
        <v>9.5999999999999992E-3</v>
      </c>
      <c r="KQ411" s="7">
        <v>-4.5999999999999999E-3</v>
      </c>
      <c r="KR411" s="7">
        <v>5.0000000000000001E-3</v>
      </c>
      <c r="KS411" s="7">
        <v>-7.4000000000000003E-3</v>
      </c>
      <c r="KT411" s="7">
        <v>-2.6100000000000002E-2</v>
      </c>
      <c r="KU411" s="7">
        <v>-2.8400000000000002E-2</v>
      </c>
      <c r="KV411" s="7">
        <v>-5.7299999999999997E-2</v>
      </c>
      <c r="KW411" s="7">
        <v>-5.2400000000000002E-2</v>
      </c>
      <c r="KX411" s="7">
        <v>-0.03</v>
      </c>
      <c r="KY411" s="7">
        <v>-0.05</v>
      </c>
      <c r="KZ411" s="7">
        <v>-5.9799999999999999E-2</v>
      </c>
      <c r="LA411" s="7">
        <v>-8.4599999999999995E-2</v>
      </c>
      <c r="LB411" s="7">
        <v>-7.1300000000000002E-2</v>
      </c>
      <c r="LC411" s="7">
        <v>-5.6399999999999999E-2</v>
      </c>
      <c r="LD411" s="7">
        <v>-3.3500000000000002E-2</v>
      </c>
      <c r="LE411" s="7">
        <v>-3.7699999999999997E-2</v>
      </c>
      <c r="LF411" s="7">
        <v>-1.9599999999999999E-2</v>
      </c>
      <c r="LG411" s="7">
        <v>-1.1000000000000001E-3</v>
      </c>
      <c r="LH411" s="7">
        <v>2.5399999999999999E-2</v>
      </c>
      <c r="LI411" s="7">
        <v>5.5999999999999999E-3</v>
      </c>
      <c r="LJ411" s="7">
        <v>-1.1900000000000001E-2</v>
      </c>
      <c r="LK411" s="7">
        <v>-1.89E-2</v>
      </c>
      <c r="LL411" s="7">
        <v>-5.4199999999999998E-2</v>
      </c>
      <c r="LM411" s="7">
        <v>-2.9399999999999999E-2</v>
      </c>
      <c r="LN411" s="7">
        <v>-4.48E-2</v>
      </c>
      <c r="LO411" s="7">
        <v>-0.05</v>
      </c>
      <c r="LP411" s="7">
        <v>-5.3100000000000001E-2</v>
      </c>
      <c r="LQ411" s="7">
        <v>-7.4499999999999997E-2</v>
      </c>
      <c r="LR411" s="7">
        <v>-5.7500000000000002E-2</v>
      </c>
      <c r="LS411" s="7">
        <v>-5.6099999999999997E-2</v>
      </c>
      <c r="LT411" s="7">
        <v>-6.8900000000000003E-2</v>
      </c>
      <c r="LU411" s="7">
        <v>-6.1699999999999998E-2</v>
      </c>
      <c r="LV411" s="7">
        <v>-3.5200000000000002E-2</v>
      </c>
      <c r="LW411" s="7">
        <v>-1.4500000000000001E-2</v>
      </c>
      <c r="LX411" s="7">
        <v>-2.5000000000000001E-2</v>
      </c>
      <c r="LY411" s="7">
        <v>-2.7699999999999999E-2</v>
      </c>
      <c r="LZ411" s="7">
        <v>-1.4200000000000001E-2</v>
      </c>
      <c r="MA411" s="7">
        <v>-2.4799999999999999E-2</v>
      </c>
      <c r="MB411" s="7">
        <v>-1.01E-2</v>
      </c>
      <c r="MC411" s="7">
        <v>0</v>
      </c>
      <c r="MD411" s="7">
        <v>-1.8700000000000001E-2</v>
      </c>
      <c r="ME411" s="7">
        <v>-1.9800000000000002E-2</v>
      </c>
      <c r="MF411" s="7">
        <v>-3.1099999999999999E-2</v>
      </c>
      <c r="MG411" s="7">
        <v>-4.1999999999999997E-3</v>
      </c>
      <c r="MH411" s="7">
        <v>-2.2599999999999999E-2</v>
      </c>
      <c r="MI411" s="7">
        <v>-1.95E-2</v>
      </c>
      <c r="MJ411" s="7">
        <v>-1.23E-2</v>
      </c>
      <c r="MK411" s="7">
        <v>-5.3E-3</v>
      </c>
      <c r="ML411" s="7">
        <v>2.3599999999999999E-2</v>
      </c>
      <c r="MM411" s="7">
        <v>1.9699999999999999E-2</v>
      </c>
      <c r="MN411" s="7">
        <v>2.07E-2</v>
      </c>
      <c r="MO411" s="7">
        <v>4.4200000000000003E-2</v>
      </c>
      <c r="MP411" s="7">
        <v>8.5099999999999995E-2</v>
      </c>
      <c r="MQ411" s="7">
        <v>7.6300000000000007E-2</v>
      </c>
      <c r="MR411" s="7">
        <v>6.0900000000000003E-2</v>
      </c>
      <c r="MS411" s="7">
        <v>5.1900000000000002E-2</v>
      </c>
      <c r="MT411" s="7">
        <v>4.19E-2</v>
      </c>
      <c r="MU411" s="7">
        <v>5.5899999999999998E-2</v>
      </c>
      <c r="MV411" s="7">
        <v>6.6199999999999995E-2</v>
      </c>
      <c r="MW411" s="7">
        <v>3.4700000000000002E-2</v>
      </c>
      <c r="MX411" s="7">
        <v>5.0099999999999999E-2</v>
      </c>
      <c r="MY411" s="7">
        <v>4.9299999999999997E-2</v>
      </c>
      <c r="MZ411" s="7">
        <v>6.1899999999999997E-2</v>
      </c>
      <c r="NA411" s="7">
        <v>5.0700000000000002E-2</v>
      </c>
      <c r="NB411" s="7">
        <v>3.85E-2</v>
      </c>
      <c r="NC411" s="7">
        <v>4.8300000000000003E-2</v>
      </c>
      <c r="ND411" s="7">
        <v>5.8700000000000002E-2</v>
      </c>
      <c r="NE411" s="7">
        <v>6.7299999999999999E-2</v>
      </c>
      <c r="NF411" s="7">
        <v>9.0499999999999997E-2</v>
      </c>
      <c r="NG411" s="7">
        <v>0.1071</v>
      </c>
      <c r="NH411" s="7">
        <v>9.2399999999999996E-2</v>
      </c>
      <c r="NI411" s="7">
        <v>0.10580000000000001</v>
      </c>
      <c r="NJ411" s="7">
        <v>0.11020000000000001</v>
      </c>
      <c r="NK411" s="7">
        <v>9.0399999999999994E-2</v>
      </c>
      <c r="NL411" s="7">
        <v>6.7500000000000004E-2</v>
      </c>
    </row>
    <row r="412" spans="16:378" ht="15.75" thickBot="1" x14ac:dyDescent="0.3">
      <c r="JN412" s="30">
        <v>-2.5999999999999999E-2</v>
      </c>
      <c r="JO412" s="30">
        <v>-3.9199999999999999E-2</v>
      </c>
      <c r="JP412" s="30">
        <v>5.9700000000000003E-2</v>
      </c>
      <c r="JQ412" s="30">
        <v>6.6400000000000001E-2</v>
      </c>
      <c r="JR412" s="30">
        <v>7.2599999999999998E-2</v>
      </c>
      <c r="JS412" s="30">
        <v>6.1800000000000001E-2</v>
      </c>
      <c r="JT412" s="30">
        <v>0.1007</v>
      </c>
      <c r="JU412" s="30">
        <v>0.1192</v>
      </c>
      <c r="JV412" s="30">
        <v>9.7699999999999995E-2</v>
      </c>
      <c r="JW412" s="30">
        <v>0.11650000000000001</v>
      </c>
      <c r="JX412" s="30">
        <v>9.9099999999999994E-2</v>
      </c>
      <c r="JY412" s="30">
        <v>0.12559999999999999</v>
      </c>
      <c r="JZ412" s="30">
        <v>0.11849999999999999</v>
      </c>
      <c r="KA412" s="30">
        <v>0.1195</v>
      </c>
      <c r="KB412" s="30">
        <v>7.7600000000000002E-2</v>
      </c>
      <c r="KC412" s="30">
        <v>7.85E-2</v>
      </c>
      <c r="KD412" s="30">
        <v>4.3700000000000003E-2</v>
      </c>
      <c r="KE412" s="30">
        <v>8.4900000000000003E-2</v>
      </c>
      <c r="KF412" s="30">
        <v>7.3099999999999998E-2</v>
      </c>
      <c r="KG412" s="30">
        <v>6.9599999999999995E-2</v>
      </c>
      <c r="KH412" s="30">
        <v>0.13220000000000001</v>
      </c>
      <c r="KI412" s="30">
        <v>0.15640000000000001</v>
      </c>
      <c r="KJ412" s="30">
        <v>0.1386</v>
      </c>
      <c r="KK412" s="85">
        <v>0.13170000000000001</v>
      </c>
      <c r="KL412" s="30">
        <v>0.15190000000000001</v>
      </c>
      <c r="KM412" s="30">
        <v>6.2E-2</v>
      </c>
      <c r="KN412" s="30">
        <v>7.0400000000000004E-2</v>
      </c>
      <c r="KO412" s="30">
        <v>5.3999999999999999E-2</v>
      </c>
      <c r="KP412" s="30">
        <v>5.3999999999999999E-2</v>
      </c>
      <c r="KQ412" s="30">
        <v>7.7499999999999999E-2</v>
      </c>
      <c r="KR412" s="30">
        <v>8.1100000000000005E-2</v>
      </c>
      <c r="KS412" s="30">
        <v>8.5800000000000001E-2</v>
      </c>
      <c r="KT412" s="30">
        <v>0.10639999999999999</v>
      </c>
      <c r="KU412" s="30">
        <v>9.6199999999999994E-2</v>
      </c>
      <c r="KV412" s="30">
        <v>0.10580000000000001</v>
      </c>
      <c r="KW412" s="30">
        <v>0.1101</v>
      </c>
      <c r="KX412" s="30">
        <v>5.1200000000000002E-2</v>
      </c>
      <c r="KY412" s="30">
        <v>7.2499999999999995E-2</v>
      </c>
      <c r="KZ412" s="30">
        <v>0.1111</v>
      </c>
      <c r="LA412" s="30">
        <v>0.10730000000000001</v>
      </c>
      <c r="LB412" s="30">
        <v>7.1199999999999999E-2</v>
      </c>
      <c r="LC412" s="30">
        <v>4.1200000000000001E-2</v>
      </c>
      <c r="LD412" s="30">
        <v>4.82E-2</v>
      </c>
      <c r="LE412" s="30">
        <v>6.1499999999999999E-2</v>
      </c>
      <c r="LF412" s="30">
        <v>7.0000000000000007E-2</v>
      </c>
      <c r="LG412" s="30">
        <v>2.8000000000000001E-2</v>
      </c>
      <c r="LH412" s="30">
        <v>3.6499999999999998E-2</v>
      </c>
      <c r="LI412" s="30">
        <v>5.16E-2</v>
      </c>
      <c r="LJ412" s="30">
        <v>6.2E-2</v>
      </c>
      <c r="LK412" s="30">
        <v>6.5100000000000005E-2</v>
      </c>
      <c r="LL412" s="30">
        <v>4.6199999999999998E-2</v>
      </c>
      <c r="LM412" s="30">
        <v>3.9600000000000003E-2</v>
      </c>
      <c r="LN412" s="30">
        <v>5.0500000000000003E-2</v>
      </c>
      <c r="LO412" s="30">
        <v>6.83E-2</v>
      </c>
      <c r="LP412" s="30">
        <v>4.7E-2</v>
      </c>
      <c r="LQ412" s="30">
        <v>5.57E-2</v>
      </c>
      <c r="LR412" s="30">
        <v>6.8099999999999994E-2</v>
      </c>
      <c r="LS412" s="30">
        <v>3.39E-2</v>
      </c>
      <c r="LT412" s="30">
        <v>5.7500000000000002E-2</v>
      </c>
      <c r="LU412" s="30">
        <v>9.0499999999999997E-2</v>
      </c>
      <c r="LV412" s="30">
        <v>6.1400000000000003E-2</v>
      </c>
      <c r="LW412" s="30">
        <v>7.3599999999999999E-2</v>
      </c>
      <c r="LX412" s="30">
        <v>9.0800000000000006E-2</v>
      </c>
      <c r="LY412" s="30">
        <v>0.1095</v>
      </c>
      <c r="LZ412" s="30">
        <v>7.5999999999999998E-2</v>
      </c>
      <c r="MA412" s="30">
        <v>0.1116</v>
      </c>
      <c r="MB412" s="30">
        <v>0.129</v>
      </c>
      <c r="MC412" s="30">
        <v>0.13100000000000001</v>
      </c>
      <c r="MD412" s="30">
        <v>0.13650000000000001</v>
      </c>
      <c r="ME412" s="30">
        <v>0.13519999999999999</v>
      </c>
      <c r="MF412" s="30">
        <v>0.17430000000000001</v>
      </c>
      <c r="MG412" s="30">
        <v>0.1492</v>
      </c>
      <c r="MH412" s="30">
        <v>0.18559999999999999</v>
      </c>
      <c r="MI412" s="30">
        <v>0.1885</v>
      </c>
      <c r="MJ412" s="30">
        <v>0.19819999999999999</v>
      </c>
      <c r="MK412" s="30">
        <v>0.20860000000000001</v>
      </c>
      <c r="ML412" s="30">
        <v>0.2039</v>
      </c>
      <c r="MM412" s="30">
        <v>0.20219999999999999</v>
      </c>
      <c r="MN412" s="30">
        <v>0.18590000000000001</v>
      </c>
      <c r="MO412" s="30">
        <v>0.1731</v>
      </c>
      <c r="MP412" s="30">
        <v>0.11169999999999999</v>
      </c>
      <c r="MQ412" s="30">
        <v>0.108</v>
      </c>
      <c r="MR412" s="30">
        <v>0.12640000000000001</v>
      </c>
      <c r="MS412" s="30">
        <v>0.13830000000000001</v>
      </c>
      <c r="MT412" s="30">
        <v>0.114</v>
      </c>
      <c r="MU412" s="30">
        <v>9.1899999999999996E-2</v>
      </c>
      <c r="MV412" s="30">
        <v>0.142658571428571</v>
      </c>
      <c r="MW412" s="30">
        <v>0.141761298701299</v>
      </c>
      <c r="MX412" s="30">
        <v>0.140864025974026</v>
      </c>
      <c r="MY412" s="30">
        <v>0.13996675324675301</v>
      </c>
      <c r="MZ412" s="30">
        <v>0.13906948051948001</v>
      </c>
      <c r="NA412" s="30">
        <v>0.13817220779220801</v>
      </c>
      <c r="NB412" s="30">
        <v>6.6699999999999995E-2</v>
      </c>
      <c r="NC412" s="30">
        <v>1.52E-2</v>
      </c>
      <c r="ND412" s="30">
        <v>2.3900000000000001E-2</v>
      </c>
      <c r="NE412" s="30">
        <v>1.2E-2</v>
      </c>
      <c r="NF412" s="30">
        <v>-8.0000000000000002E-3</v>
      </c>
      <c r="NG412" s="30">
        <v>-1.83E-2</v>
      </c>
      <c r="NH412" s="30">
        <v>1.55E-2</v>
      </c>
      <c r="NI412" s="30">
        <v>3.3999999999999998E-3</v>
      </c>
      <c r="NJ412" s="30">
        <v>7.1999999999999998E-3</v>
      </c>
      <c r="NK412" s="30">
        <v>6.4999999999999997E-3</v>
      </c>
      <c r="NL412" s="30">
        <v>1.7100000000000001E-2</v>
      </c>
    </row>
    <row r="413" spans="16:378" ht="15.75" thickBot="1" x14ac:dyDescent="0.3">
      <c r="JN413" s="86">
        <v>-3.1199999999999999E-2</v>
      </c>
      <c r="JO413" s="86">
        <v>-4.5600000000000002E-2</v>
      </c>
      <c r="JP413" s="86">
        <v>-7.5499999999999998E-2</v>
      </c>
      <c r="JQ413" s="86">
        <v>-4.6699999999999998E-2</v>
      </c>
      <c r="JR413" s="86">
        <v>-4.6699999999999998E-2</v>
      </c>
      <c r="JS413" s="86">
        <v>-3.6400000000000002E-2</v>
      </c>
      <c r="JT413" s="86">
        <v>-9.8599999999999993E-2</v>
      </c>
      <c r="JU413" s="86">
        <v>-0.10970000000000001</v>
      </c>
      <c r="JV413" s="86">
        <v>-9.1700000000000004E-2</v>
      </c>
      <c r="JW413" s="86">
        <v>-0.13059999999999999</v>
      </c>
      <c r="JX413" s="86">
        <v>-0.1368</v>
      </c>
      <c r="JY413" s="86">
        <v>-0.17</v>
      </c>
      <c r="JZ413" s="86">
        <v>-0.1593</v>
      </c>
      <c r="KA413" s="86">
        <v>-0.17</v>
      </c>
      <c r="KB413" s="86">
        <v>-0.1714</v>
      </c>
      <c r="KC413" s="86">
        <v>-0.1726</v>
      </c>
      <c r="KD413" s="86">
        <v>-0.16420000000000001</v>
      </c>
      <c r="KE413" s="86">
        <v>-0.1958</v>
      </c>
      <c r="KF413" s="86">
        <v>-0.1802</v>
      </c>
      <c r="KG413" s="86">
        <v>-0.19239999999999999</v>
      </c>
      <c r="KH413" s="86">
        <v>-0.23169999999999999</v>
      </c>
      <c r="KI413" s="86">
        <v>-0.24099999999999999</v>
      </c>
      <c r="KJ413" s="86">
        <v>-0.23619999999999999</v>
      </c>
      <c r="KK413" s="80">
        <v>-0.24030000000000001</v>
      </c>
      <c r="KL413" s="86">
        <v>-0.24679999999999999</v>
      </c>
      <c r="KM413" s="86">
        <v>-0.21879999999999999</v>
      </c>
      <c r="KN413" s="86">
        <v>-0.21049999999999999</v>
      </c>
      <c r="KO413" s="86">
        <v>-0.1956</v>
      </c>
      <c r="KP413" s="86">
        <v>-0.1991</v>
      </c>
      <c r="KQ413" s="86">
        <v>-0.23480000000000001</v>
      </c>
      <c r="KR413" s="86">
        <v>-0.24640000000000001</v>
      </c>
      <c r="KS413" s="86">
        <v>-0.2276</v>
      </c>
      <c r="KT413" s="86">
        <v>-0.24679999999999999</v>
      </c>
      <c r="KU413" s="86">
        <v>-0.24179999999999999</v>
      </c>
      <c r="KV413" s="86">
        <v>-0.24610000000000001</v>
      </c>
      <c r="KW413" s="86">
        <v>-0.24049999999999999</v>
      </c>
      <c r="KX413" s="86">
        <v>-0.223</v>
      </c>
      <c r="KY413" s="86">
        <v>-0.2394</v>
      </c>
      <c r="KZ413" s="86">
        <v>-0.2515</v>
      </c>
      <c r="LA413" s="86">
        <v>-0.2717</v>
      </c>
      <c r="LB413" s="86">
        <v>-0.26960000000000001</v>
      </c>
      <c r="LC413" s="86">
        <v>-0.22700000000000001</v>
      </c>
      <c r="LD413" s="86">
        <v>-0.2117</v>
      </c>
      <c r="LE413" s="86">
        <v>-0.21379999999999999</v>
      </c>
      <c r="LF413" s="86">
        <v>-0.2402</v>
      </c>
      <c r="LG413" s="86">
        <v>-0.22770000000000001</v>
      </c>
      <c r="LH413" s="86">
        <v>-0.25259999999999999</v>
      </c>
      <c r="LI413" s="86">
        <v>-0.246</v>
      </c>
      <c r="LJ413" s="86">
        <v>-0.28589999999999999</v>
      </c>
      <c r="LK413" s="86">
        <v>-0.27060000000000001</v>
      </c>
      <c r="LL413" s="86">
        <v>-0.27250000000000002</v>
      </c>
      <c r="LM413" s="86">
        <v>-0.2485</v>
      </c>
      <c r="LN413" s="86">
        <v>-0.25040000000000001</v>
      </c>
      <c r="LO413" s="86">
        <v>-0.24529999999999999</v>
      </c>
      <c r="LP413" s="86">
        <v>-0.23250000000000001</v>
      </c>
      <c r="LQ413" s="86">
        <v>-0.2</v>
      </c>
      <c r="LR413" s="86">
        <v>-0.18079999999999999</v>
      </c>
      <c r="LS413" s="86">
        <v>-0.19239999999999999</v>
      </c>
      <c r="LT413" s="86">
        <v>-0.19839999999999999</v>
      </c>
      <c r="LU413" s="86">
        <v>-0.21049999999999999</v>
      </c>
      <c r="LV413" s="86">
        <v>-0.19059999999999999</v>
      </c>
      <c r="LW413" s="86">
        <v>-0.1769</v>
      </c>
      <c r="LX413" s="86">
        <v>-0.1862</v>
      </c>
      <c r="LY413" s="86">
        <v>-0.22170000000000001</v>
      </c>
      <c r="LZ413" s="86">
        <v>-0.2056</v>
      </c>
      <c r="MA413" s="86">
        <v>-0.21740000000000001</v>
      </c>
      <c r="MB413" s="86">
        <v>-0.2172</v>
      </c>
      <c r="MC413" s="86">
        <v>-0.2089</v>
      </c>
      <c r="MD413" s="86">
        <v>-0.21779999999999999</v>
      </c>
      <c r="ME413" s="86">
        <v>-0.2268</v>
      </c>
      <c r="MF413" s="86">
        <v>-0.2631</v>
      </c>
      <c r="MG413" s="86">
        <v>-0.2422</v>
      </c>
      <c r="MH413" s="86">
        <v>-0.25619999999999998</v>
      </c>
      <c r="MI413" s="86">
        <v>-0.26769999999999999</v>
      </c>
      <c r="MJ413" s="86">
        <v>-0.2888</v>
      </c>
      <c r="MK413" s="80">
        <v>-0.30620000000000003</v>
      </c>
      <c r="ML413" s="86">
        <v>-0.31859999999999999</v>
      </c>
      <c r="MM413" s="86">
        <v>-0.31359999999999999</v>
      </c>
      <c r="MN413" s="86">
        <v>-0.3236</v>
      </c>
      <c r="MO413" s="86">
        <v>-0.33550000000000002</v>
      </c>
      <c r="MP413" s="86">
        <v>-0.29830000000000001</v>
      </c>
      <c r="MQ413" s="86">
        <v>-0.30659999999999998</v>
      </c>
      <c r="MR413" s="86">
        <v>-0.31540000000000001</v>
      </c>
      <c r="MS413" s="86">
        <v>-0.3241</v>
      </c>
      <c r="MT413" s="86">
        <v>-0.3377</v>
      </c>
      <c r="MU413" s="86">
        <v>-0.3115</v>
      </c>
      <c r="MV413" s="86">
        <v>-0.312</v>
      </c>
      <c r="MW413" s="86">
        <v>-0.3201</v>
      </c>
      <c r="MX413" s="86">
        <v>-0.31490000000000001</v>
      </c>
      <c r="MY413" s="86">
        <v>-0.32750000000000001</v>
      </c>
      <c r="MZ413" s="86">
        <v>-0.3251</v>
      </c>
      <c r="NA413" s="86">
        <v>-0.29630000000000001</v>
      </c>
      <c r="NB413" s="86">
        <v>-0.27479999999999999</v>
      </c>
      <c r="NC413" s="86">
        <v>-0.22459999999999999</v>
      </c>
      <c r="ND413" s="86">
        <v>-0.23569999999999999</v>
      </c>
      <c r="NE413" s="86">
        <v>-0.22869999999999999</v>
      </c>
      <c r="NF413" s="80">
        <v>-0.21729999999999999</v>
      </c>
      <c r="NG413" s="86">
        <v>-0.26136999999999999</v>
      </c>
      <c r="NH413" s="86">
        <v>-0.257478571428571</v>
      </c>
      <c r="NI413" s="86">
        <v>-0.25358714285714301</v>
      </c>
      <c r="NJ413" s="86">
        <v>-0.24969571428571399</v>
      </c>
      <c r="NK413" s="80">
        <v>-0.17</v>
      </c>
      <c r="NL413" s="86">
        <v>-0.18029999999999999</v>
      </c>
    </row>
    <row r="414" spans="16:378" ht="15.75" thickBot="1" x14ac:dyDescent="0.3">
      <c r="JN414" s="34">
        <v>-3.7600000000000001E-2</v>
      </c>
      <c r="JO414" s="34">
        <v>-2.8500000000000001E-2</v>
      </c>
      <c r="JP414" s="34">
        <v>-6.0000000000000001E-3</v>
      </c>
      <c r="JQ414" s="34">
        <v>-1.2500000000000001E-2</v>
      </c>
      <c r="JR414" s="34">
        <v>-3.3599999999999998E-2</v>
      </c>
      <c r="JS414" s="34">
        <v>8.9999999999999998E-4</v>
      </c>
      <c r="JT414" s="34">
        <v>1.3299999999999999E-2</v>
      </c>
      <c r="JU414" s="34">
        <v>6.5100000000000005E-2</v>
      </c>
      <c r="JV414" s="34">
        <v>4.5999999999999999E-2</v>
      </c>
      <c r="JW414" s="34">
        <v>5.2699999999999997E-2</v>
      </c>
      <c r="JX414" s="34">
        <v>2.3400000000000001E-2</v>
      </c>
      <c r="JY414" s="34">
        <v>3.0999999999999999E-3</v>
      </c>
      <c r="JZ414" s="34">
        <v>2.9999999999999997E-4</v>
      </c>
      <c r="KA414" s="34">
        <v>-8.3999999999999995E-3</v>
      </c>
      <c r="KB414" s="34">
        <v>2.3E-3</v>
      </c>
      <c r="KC414" s="34">
        <v>2.8199999999999999E-2</v>
      </c>
      <c r="KD414" s="34">
        <v>1.7600000000000001E-2</v>
      </c>
      <c r="KE414" s="34">
        <v>5.0299999999999997E-2</v>
      </c>
      <c r="KF414" s="34">
        <v>4.3400000000000001E-2</v>
      </c>
      <c r="KG414" s="34">
        <v>5.4800000000000001E-2</v>
      </c>
      <c r="KH414" s="34">
        <v>8.77E-2</v>
      </c>
      <c r="KI414" s="34">
        <v>0.10680000000000001</v>
      </c>
      <c r="KJ414" s="34">
        <v>9.4500000000000001E-2</v>
      </c>
      <c r="KK414" s="83">
        <v>0.1003</v>
      </c>
      <c r="KL414" s="34">
        <v>0.1217</v>
      </c>
      <c r="KM414" s="34">
        <v>2.75E-2</v>
      </c>
      <c r="KN414" s="34">
        <v>7.7000000000000002E-3</v>
      </c>
      <c r="KO414" s="34">
        <v>4.5999999999999999E-3</v>
      </c>
      <c r="KP414" s="34">
        <v>1.8499999999999999E-2</v>
      </c>
      <c r="KQ414" s="34">
        <v>9.2999999999999992E-3</v>
      </c>
      <c r="KR414" s="34">
        <v>9.0200000000000002E-2</v>
      </c>
      <c r="KS414" s="34">
        <v>0.1244</v>
      </c>
      <c r="KT414" s="34">
        <v>0.1353</v>
      </c>
      <c r="KU414" s="34">
        <v>0.1169</v>
      </c>
      <c r="KV414" s="34">
        <v>0.12820000000000001</v>
      </c>
      <c r="KW414" s="34">
        <v>0.1014</v>
      </c>
      <c r="KX414" s="34">
        <v>6.3200000000000006E-2</v>
      </c>
      <c r="KY414" s="34">
        <v>9.5699999999999993E-2</v>
      </c>
      <c r="KZ414" s="34">
        <v>0.1326</v>
      </c>
      <c r="LA414" s="34">
        <v>0.1169</v>
      </c>
      <c r="LB414" s="34">
        <v>8.0299999999999996E-2</v>
      </c>
      <c r="LC414" s="34">
        <v>5.3499999999999999E-2</v>
      </c>
      <c r="LD414" s="34">
        <v>6.6199999999999995E-2</v>
      </c>
      <c r="LE414" s="34">
        <v>9.6600000000000005E-2</v>
      </c>
      <c r="LF414" s="34">
        <v>8.8300000000000003E-2</v>
      </c>
      <c r="LG414" s="34">
        <v>7.3499999999999996E-2</v>
      </c>
      <c r="LH414" s="34">
        <v>8.43E-2</v>
      </c>
      <c r="LI414" s="34">
        <v>0.1241</v>
      </c>
      <c r="LJ414" s="34">
        <v>0.1389</v>
      </c>
      <c r="LK414" s="34">
        <v>0.1658</v>
      </c>
      <c r="LL414" s="34">
        <v>0.12520000000000001</v>
      </c>
      <c r="LM414" s="34">
        <v>0.11310000000000001</v>
      </c>
      <c r="LN414" s="34">
        <v>0.12709999999999999</v>
      </c>
      <c r="LO414" s="34">
        <v>0.13289999999999999</v>
      </c>
      <c r="LP414" s="34">
        <v>0.1303</v>
      </c>
      <c r="LQ414" s="34">
        <v>0.1391</v>
      </c>
      <c r="LR414" s="34">
        <v>0.1487</v>
      </c>
      <c r="LS414" s="34">
        <v>0.14949999999999999</v>
      </c>
      <c r="LT414" s="34">
        <v>0.1777</v>
      </c>
      <c r="LU414" s="34">
        <v>0.18279999999999999</v>
      </c>
      <c r="LV414" s="34">
        <v>7.9699999999999993E-2</v>
      </c>
      <c r="LW414" s="34">
        <v>7.6200000000000004E-2</v>
      </c>
      <c r="LX414" s="34">
        <v>9.98E-2</v>
      </c>
      <c r="LY414" s="34">
        <v>9.8199999999999996E-2</v>
      </c>
      <c r="LZ414" s="34">
        <v>5.33E-2</v>
      </c>
      <c r="MA414" s="34">
        <v>6.7299999999999999E-2</v>
      </c>
      <c r="MB414" s="34">
        <v>5.1700000000000003E-2</v>
      </c>
      <c r="MC414" s="34">
        <v>3.5299999999999998E-2</v>
      </c>
      <c r="MD414" s="34">
        <v>2.7300000000000001E-2</v>
      </c>
      <c r="ME414" s="34">
        <v>2.92E-2</v>
      </c>
      <c r="MF414" s="34">
        <v>3.9399999999999998E-2</v>
      </c>
      <c r="MG414" s="34">
        <v>2.3400000000000001E-2</v>
      </c>
      <c r="MH414" s="34">
        <v>4.5100000000000001E-2</v>
      </c>
      <c r="MI414" s="34">
        <v>4.7800000000000002E-2</v>
      </c>
      <c r="MJ414" s="34">
        <v>5.4100000000000002E-2</v>
      </c>
      <c r="MK414" s="34">
        <v>1.6299999999999999E-2</v>
      </c>
      <c r="ML414" s="34">
        <v>-9.4999999999999998E-3</v>
      </c>
      <c r="MM414" s="34">
        <v>-4.4999999999999997E-3</v>
      </c>
      <c r="MN414" s="34">
        <v>-1.55E-2</v>
      </c>
      <c r="MO414" s="34">
        <v>-1.8499999999999999E-2</v>
      </c>
      <c r="MP414" s="34">
        <v>-6.1400000000000003E-2</v>
      </c>
      <c r="MQ414" s="34">
        <v>-2.8299999999999999E-2</v>
      </c>
      <c r="MR414" s="34">
        <v>1E-4</v>
      </c>
      <c r="MS414" s="34">
        <v>4.7000000000000002E-3</v>
      </c>
      <c r="MT414" s="34">
        <v>-2.7000000000000001E-3</v>
      </c>
      <c r="MU414" s="34">
        <v>-5.1999999999999998E-2</v>
      </c>
      <c r="MV414" s="34">
        <v>-4.7800000000000002E-2</v>
      </c>
      <c r="MW414" s="34">
        <v>-4.6800000000000001E-2</v>
      </c>
      <c r="MX414" s="34">
        <v>-7.6399999999999996E-2</v>
      </c>
      <c r="MY414" s="34">
        <v>-8.7300000000000003E-2</v>
      </c>
      <c r="MZ414" s="34">
        <v>-0.1062</v>
      </c>
      <c r="NA414" s="34">
        <v>-0.1048</v>
      </c>
      <c r="NB414" s="34">
        <v>-0.105</v>
      </c>
      <c r="NC414" s="34">
        <v>-0.1305</v>
      </c>
      <c r="ND414" s="34">
        <v>-0.11310000000000001</v>
      </c>
      <c r="NE414" s="34">
        <v>-0.1226</v>
      </c>
      <c r="NF414" s="34">
        <v>-0.13450000000000001</v>
      </c>
      <c r="NG414" s="34">
        <v>-0.1394</v>
      </c>
      <c r="NH414" s="34">
        <v>-0.13600000000000001</v>
      </c>
      <c r="NI414" s="34">
        <v>-0.1542</v>
      </c>
      <c r="NJ414" s="34">
        <v>-0.1623</v>
      </c>
      <c r="NK414" s="34">
        <v>-0.1517</v>
      </c>
      <c r="NL414" s="34">
        <v>-0.13519999999999999</v>
      </c>
      <c r="NM414" t="s">
        <v>62</v>
      </c>
    </row>
    <row r="415" spans="16:378" ht="15.75" thickBot="1" x14ac:dyDescent="0.3">
      <c r="JN415" s="16">
        <v>-4.19E-2</v>
      </c>
      <c r="JO415" s="16">
        <v>-4.2500000000000003E-2</v>
      </c>
      <c r="JP415" s="16">
        <v>-6.9500000000000006E-2</v>
      </c>
      <c r="JQ415" s="16">
        <v>-3.85E-2</v>
      </c>
      <c r="JR415" s="16">
        <v>-4.6899999999999997E-2</v>
      </c>
      <c r="JS415" s="16">
        <v>-2.1399999999999999E-2</v>
      </c>
      <c r="JT415" s="16">
        <v>-2.93E-2</v>
      </c>
      <c r="JU415" s="16">
        <v>-6.6900000000000001E-2</v>
      </c>
      <c r="JV415" s="16">
        <v>-6.7699999999999996E-2</v>
      </c>
      <c r="JW415" s="16">
        <v>-8.9200000000000002E-2</v>
      </c>
      <c r="JX415" s="16">
        <v>-8.4900000000000003E-2</v>
      </c>
      <c r="JY415" s="16">
        <v>-8.7999999999999995E-2</v>
      </c>
      <c r="JZ415" s="16">
        <v>-8.0600000000000005E-2</v>
      </c>
      <c r="KA415" s="16">
        <v>-7.3700000000000002E-2</v>
      </c>
      <c r="KB415" s="16">
        <v>-7.4200000000000002E-2</v>
      </c>
      <c r="KC415" s="16">
        <v>-7.7799999999999994E-2</v>
      </c>
      <c r="KD415" s="16">
        <v>-0.1095</v>
      </c>
      <c r="KE415" s="16">
        <v>-9.2100000000000001E-2</v>
      </c>
      <c r="KF415" s="16">
        <v>-7.1599999999999997E-2</v>
      </c>
      <c r="KG415" s="16">
        <v>-5.4600000000000003E-2</v>
      </c>
      <c r="KH415" s="16">
        <v>-6.1499999999999999E-2</v>
      </c>
      <c r="KI415" s="16">
        <v>-9.0200000000000002E-2</v>
      </c>
      <c r="KJ415" s="16">
        <v>-7.2499999999999995E-2</v>
      </c>
      <c r="KK415" s="130">
        <v>-6.7100000000000007E-2</v>
      </c>
      <c r="KL415" s="16">
        <v>-7.6999999999999999E-2</v>
      </c>
      <c r="KM415" s="16">
        <v>-5.4800000000000001E-2</v>
      </c>
      <c r="KN415" s="16">
        <v>-6.0999999999999999E-2</v>
      </c>
      <c r="KO415" s="16">
        <v>-7.0300000000000001E-2</v>
      </c>
      <c r="KP415" s="16">
        <v>-7.4300000000000005E-2</v>
      </c>
      <c r="KQ415" s="16">
        <v>-5.1400000000000001E-2</v>
      </c>
      <c r="KR415" s="16">
        <v>-8.4599999999999995E-2</v>
      </c>
      <c r="KS415" s="16">
        <v>-7.2700000000000001E-2</v>
      </c>
      <c r="KT415" s="16">
        <v>-9.4100000000000003E-2</v>
      </c>
      <c r="KU415" s="16">
        <v>-7.5800000000000006E-2</v>
      </c>
      <c r="KV415" s="16">
        <v>-8.1500000000000003E-2</v>
      </c>
      <c r="KW415" s="16">
        <v>-7.7299999999999994E-2</v>
      </c>
      <c r="KX415" s="16">
        <v>-5.7200000000000001E-2</v>
      </c>
      <c r="KY415" s="16">
        <v>-7.7799999999999994E-2</v>
      </c>
      <c r="KZ415" s="16">
        <v>-6.7699999999999996E-2</v>
      </c>
      <c r="LA415" s="16">
        <v>-6.8199999999999997E-2</v>
      </c>
      <c r="LB415" s="16">
        <v>-6.5299999999999997E-2</v>
      </c>
      <c r="LC415" s="16">
        <v>-4.6399999999999997E-2</v>
      </c>
      <c r="LD415" s="16">
        <v>-2.7699999999999999E-2</v>
      </c>
      <c r="LE415" s="16">
        <v>-4.4999999999999998E-2</v>
      </c>
      <c r="LF415" s="16">
        <v>-4.9700000000000001E-2</v>
      </c>
      <c r="LG415" s="16">
        <v>-3.04E-2</v>
      </c>
      <c r="LH415" s="16">
        <v>-8.3000000000000004E-2</v>
      </c>
      <c r="LI415" s="16">
        <v>-7.2300000000000003E-2</v>
      </c>
      <c r="LJ415" s="16">
        <v>-7.7600000000000002E-2</v>
      </c>
      <c r="LK415" s="16">
        <v>-5.3999999999999999E-2</v>
      </c>
      <c r="LL415" s="16">
        <v>-5.6399999999999999E-2</v>
      </c>
      <c r="LM415" s="16">
        <v>-4.7199999999999999E-2</v>
      </c>
      <c r="LN415" s="16">
        <v>-4.4999999999999998E-2</v>
      </c>
      <c r="LO415" s="16">
        <v>-3.7199999999999997E-2</v>
      </c>
      <c r="LP415" s="16">
        <v>-2.87E-2</v>
      </c>
      <c r="LQ415" s="16">
        <v>-5.7000000000000002E-3</v>
      </c>
      <c r="LR415" s="16">
        <v>-1.54E-2</v>
      </c>
      <c r="LS415" s="16">
        <v>-6.5799999999999997E-2</v>
      </c>
      <c r="LT415" s="16">
        <v>-6.7400000000000002E-2</v>
      </c>
      <c r="LU415" s="16">
        <v>-9.1200000000000003E-2</v>
      </c>
      <c r="LV415" s="16">
        <v>-7.8E-2</v>
      </c>
      <c r="LW415" s="16">
        <v>-6.9500000000000006E-2</v>
      </c>
      <c r="LX415" s="16">
        <v>-8.3000000000000004E-2</v>
      </c>
      <c r="LY415" s="16">
        <v>-8.9200000000000002E-2</v>
      </c>
      <c r="LZ415" s="16">
        <v>-8.3099999999999993E-2</v>
      </c>
      <c r="MA415" s="16">
        <v>-7.2999999999999995E-2</v>
      </c>
      <c r="MB415" s="16">
        <v>-6.4699999999999994E-2</v>
      </c>
      <c r="MC415" s="16">
        <v>-5.7599999999999998E-2</v>
      </c>
      <c r="MD415" s="16">
        <v>-4.3299999999999998E-2</v>
      </c>
      <c r="ME415" s="16">
        <v>-4.1599999999999998E-2</v>
      </c>
      <c r="MF415" s="16">
        <v>-4.5600000000000002E-2</v>
      </c>
      <c r="MG415" s="16">
        <v>-2.9399999999999999E-2</v>
      </c>
      <c r="MH415" s="16">
        <v>-1.4999999999999999E-2</v>
      </c>
      <c r="MI415" s="16">
        <v>-6.7000000000000002E-3</v>
      </c>
      <c r="MJ415" s="16">
        <v>-1.34E-2</v>
      </c>
      <c r="MK415" s="16">
        <v>6.8999999999999999E-3</v>
      </c>
      <c r="ML415" s="16">
        <v>-8.9999999999999993E-3</v>
      </c>
      <c r="MM415" s="16">
        <v>-1.6999999999999999E-3</v>
      </c>
      <c r="MN415" s="16">
        <v>1.26E-2</v>
      </c>
      <c r="MO415" s="16">
        <v>1.67E-2</v>
      </c>
      <c r="MP415" s="16">
        <v>5.7000000000000002E-3</v>
      </c>
      <c r="MQ415" s="16">
        <v>-1.6E-2</v>
      </c>
      <c r="MR415" s="16">
        <v>-1.8100000000000002E-2</v>
      </c>
      <c r="MS415" s="16">
        <v>4.8999999999999998E-3</v>
      </c>
      <c r="MT415" s="16">
        <v>8.3000000000000001E-3</v>
      </c>
      <c r="MU415" s="16">
        <v>9.5999999999999992E-3</v>
      </c>
      <c r="MV415" s="16">
        <v>4.5999999999999999E-3</v>
      </c>
      <c r="MW415" s="16">
        <v>-3.3E-3</v>
      </c>
      <c r="MX415" s="16">
        <v>1.4E-2</v>
      </c>
      <c r="MY415" s="16">
        <v>9.7999999999999997E-3</v>
      </c>
      <c r="MZ415" s="16">
        <v>2.3900000000000001E-2</v>
      </c>
      <c r="NA415" s="16">
        <v>2.7199999999999998E-2</v>
      </c>
      <c r="NB415" s="16">
        <v>3.44E-2</v>
      </c>
      <c r="NC415" s="16">
        <v>0.04</v>
      </c>
      <c r="ND415" s="16">
        <v>3.3799999999999997E-2</v>
      </c>
      <c r="NE415" s="16">
        <v>3.9699999999999999E-2</v>
      </c>
      <c r="NF415" s="16">
        <v>4.02E-2</v>
      </c>
      <c r="NG415" s="16">
        <v>4.7199999999999999E-2</v>
      </c>
      <c r="NH415" s="16">
        <v>3.9300000000000002E-2</v>
      </c>
      <c r="NI415" s="16">
        <v>5.2600000000000001E-2</v>
      </c>
      <c r="NJ415" s="16">
        <v>5.4199999999999998E-2</v>
      </c>
      <c r="NK415" s="16">
        <v>5.8900000000000001E-2</v>
      </c>
      <c r="NL415" s="16">
        <v>5.4600000000000003E-2</v>
      </c>
    </row>
    <row r="416" spans="16:378" ht="15.75" thickBot="1" x14ac:dyDescent="0.3">
      <c r="JN416" s="22">
        <v>-5.2699999999999997E-2</v>
      </c>
      <c r="JO416" s="22">
        <v>-7.0300000000000001E-2</v>
      </c>
      <c r="JP416" s="22">
        <v>-3.9800000000000002E-2</v>
      </c>
      <c r="JQ416" s="22">
        <v>-3.4700000000000002E-2</v>
      </c>
      <c r="JR416" s="22">
        <v>-5.91E-2</v>
      </c>
      <c r="JS416" s="22">
        <v>-5.8500000000000003E-2</v>
      </c>
      <c r="JT416" s="22">
        <v>-6.2600000000000003E-2</v>
      </c>
      <c r="JU416" s="22">
        <v>-1.6500000000000001E-2</v>
      </c>
      <c r="JV416" s="22">
        <v>6.9999999999999999E-4</v>
      </c>
      <c r="JW416" s="22">
        <v>1.5900000000000001E-2</v>
      </c>
      <c r="JX416" s="22">
        <v>4.3999999999999997E-2</v>
      </c>
      <c r="JY416" s="22">
        <v>0.1077</v>
      </c>
      <c r="JZ416" s="22">
        <v>6.2399999999999997E-2</v>
      </c>
      <c r="KA416" s="22">
        <v>7.8E-2</v>
      </c>
      <c r="KB416" s="22">
        <v>0.12130000000000001</v>
      </c>
      <c r="KC416" s="22">
        <v>0.17319999999999999</v>
      </c>
      <c r="KD416" s="22">
        <v>0.1893</v>
      </c>
      <c r="KE416" s="22">
        <v>0.2145</v>
      </c>
      <c r="KF416" s="22">
        <v>0.19639999999999999</v>
      </c>
      <c r="KG416" s="22">
        <v>0.15490000000000001</v>
      </c>
      <c r="KH416" s="22">
        <v>0.14069999999999999</v>
      </c>
      <c r="KI416" s="22">
        <v>0.1323</v>
      </c>
      <c r="KJ416" s="22">
        <v>0.12989999999999999</v>
      </c>
      <c r="KK416" s="81">
        <v>0.1225</v>
      </c>
      <c r="KL416" s="22">
        <v>8.2799999999999999E-2</v>
      </c>
      <c r="KM416" s="22">
        <v>0.12820000000000001</v>
      </c>
      <c r="KN416" s="22">
        <v>0.15160000000000001</v>
      </c>
      <c r="KO416" s="22">
        <v>0.14269999999999999</v>
      </c>
      <c r="KP416" s="22">
        <v>0.1207</v>
      </c>
      <c r="KQ416" s="22">
        <v>0.13089999999999999</v>
      </c>
      <c r="KR416" s="22">
        <v>0.1139</v>
      </c>
      <c r="KS416" s="22">
        <v>7.2999999999999995E-2</v>
      </c>
      <c r="KT416" s="22">
        <v>0.10879999999999999</v>
      </c>
      <c r="KU416" s="22">
        <v>0.13039999999999999</v>
      </c>
      <c r="KV416" s="22">
        <v>0.1883</v>
      </c>
      <c r="KW416" s="22">
        <v>0.1847</v>
      </c>
      <c r="KX416" s="22">
        <v>0.19670000000000001</v>
      </c>
      <c r="KY416" s="22">
        <v>0.18679999999999999</v>
      </c>
      <c r="KZ416" s="22">
        <v>0.20610000000000001</v>
      </c>
      <c r="LA416" s="22">
        <v>0.27550000000000002</v>
      </c>
      <c r="LB416" s="22">
        <v>0.32469999999999999</v>
      </c>
      <c r="LC416" s="22">
        <v>0.31240000000000001</v>
      </c>
      <c r="LD416" s="22">
        <v>0.30759999999999998</v>
      </c>
      <c r="LE416" s="22">
        <v>0.29260000000000003</v>
      </c>
      <c r="LF416" s="22">
        <v>0.31130000000000002</v>
      </c>
      <c r="LG416" s="22">
        <v>0.32519999999999999</v>
      </c>
      <c r="LH416" s="22">
        <v>0.2989</v>
      </c>
      <c r="LI416" s="22">
        <v>0.2384</v>
      </c>
      <c r="LJ416" s="22">
        <v>0.30409999999999998</v>
      </c>
      <c r="LK416" s="22">
        <v>0.2472</v>
      </c>
      <c r="LL416" s="22">
        <v>0.37569999999999998</v>
      </c>
      <c r="LM416" s="22">
        <v>0.34129999999999999</v>
      </c>
      <c r="LN416" s="22">
        <v>0.35549999999999998</v>
      </c>
      <c r="LO416" s="22">
        <v>0.32969999999999999</v>
      </c>
      <c r="LP416" s="22">
        <v>0.3347</v>
      </c>
      <c r="LQ416" s="22">
        <v>0.26939999999999997</v>
      </c>
      <c r="LR416" s="22">
        <v>0.23619999999999999</v>
      </c>
      <c r="LS416" s="22">
        <v>0.30130000000000001</v>
      </c>
      <c r="LT416" s="22">
        <v>0.28449999999999998</v>
      </c>
      <c r="LU416" s="22">
        <v>0.2984</v>
      </c>
      <c r="LV416" s="22">
        <v>0.32719999999999999</v>
      </c>
      <c r="LW416" s="22">
        <v>0.26379999999999998</v>
      </c>
      <c r="LX416" s="22">
        <v>0.2407</v>
      </c>
      <c r="LY416" s="22">
        <v>0.28910000000000002</v>
      </c>
      <c r="LZ416" s="22">
        <v>0.32150000000000001</v>
      </c>
      <c r="MA416" s="22">
        <v>0.32490000000000002</v>
      </c>
      <c r="MB416" s="22">
        <v>0.28949999999999998</v>
      </c>
      <c r="MC416" s="22">
        <v>0.27479999999999999</v>
      </c>
      <c r="MD416" s="22">
        <v>0.27360000000000001</v>
      </c>
      <c r="ME416" s="22">
        <v>0.26779999999999998</v>
      </c>
      <c r="MF416" s="22">
        <v>0.28129999999999999</v>
      </c>
      <c r="MG416" s="22">
        <v>0.28799999999999998</v>
      </c>
      <c r="MH416" s="22">
        <v>0.28060000000000002</v>
      </c>
      <c r="MI416" s="22">
        <v>0.3019</v>
      </c>
      <c r="MJ416" s="22">
        <v>0.28100000000000003</v>
      </c>
      <c r="MK416" s="22">
        <v>0.2833</v>
      </c>
      <c r="ML416" s="22">
        <v>0.28029999999999999</v>
      </c>
      <c r="MM416" s="22">
        <v>0.28070000000000001</v>
      </c>
      <c r="MN416" s="22">
        <v>0.27779999999999999</v>
      </c>
      <c r="MO416" s="22">
        <v>0.27410000000000001</v>
      </c>
      <c r="MP416" s="22">
        <v>0.29310000000000003</v>
      </c>
      <c r="MQ416" s="22">
        <v>0.28100000000000003</v>
      </c>
      <c r="MR416" s="22">
        <v>0.27839999999999998</v>
      </c>
      <c r="MS416" s="22">
        <v>0.28270000000000001</v>
      </c>
      <c r="MT416" s="22">
        <v>0.32829999999999998</v>
      </c>
      <c r="MU416" s="22">
        <v>0.35510000000000003</v>
      </c>
      <c r="MV416" s="22">
        <v>0.35659999999999997</v>
      </c>
      <c r="MW416" s="22">
        <v>0.4123</v>
      </c>
      <c r="MX416" s="22">
        <v>0.38619999999999999</v>
      </c>
      <c r="MY416" s="22">
        <v>0.37169999999999997</v>
      </c>
      <c r="MZ416" s="22">
        <v>0.34399999999999997</v>
      </c>
      <c r="NA416" s="22">
        <v>0.33150000000000002</v>
      </c>
      <c r="NB416" s="22">
        <v>0.31929999999999997</v>
      </c>
      <c r="NC416" s="22">
        <v>0.30299999999999999</v>
      </c>
      <c r="ND416" s="22">
        <v>0.28189999999999998</v>
      </c>
      <c r="NE416" s="22">
        <v>0.25159999999999999</v>
      </c>
      <c r="NF416" s="22">
        <v>0.24060000000000001</v>
      </c>
      <c r="NG416" s="22">
        <v>0.2112</v>
      </c>
      <c r="NH416" s="22">
        <v>0.20050000000000001</v>
      </c>
      <c r="NI416" s="22">
        <v>0.2009</v>
      </c>
      <c r="NJ416" s="22">
        <v>0.17949999999999999</v>
      </c>
      <c r="NK416" s="22">
        <v>0.16300000000000001</v>
      </c>
      <c r="NL416" s="22">
        <v>0.17649999999999999</v>
      </c>
    </row>
    <row r="417" spans="11:381" ht="15.75" thickBot="1" x14ac:dyDescent="0.3"/>
    <row r="418" spans="11:381" ht="15.75" thickBot="1" x14ac:dyDescent="0.3">
      <c r="JN418" s="342">
        <v>43467</v>
      </c>
      <c r="JO418" s="342">
        <v>43468</v>
      </c>
      <c r="JP418" s="345" t="s">
        <v>100</v>
      </c>
      <c r="JQ418" s="342">
        <v>43472</v>
      </c>
      <c r="JR418" s="342">
        <v>43473</v>
      </c>
      <c r="JS418" s="342">
        <v>43474</v>
      </c>
      <c r="JT418" s="342">
        <v>43475</v>
      </c>
      <c r="JU418" s="342">
        <v>43476</v>
      </c>
      <c r="JV418" s="342">
        <v>43479</v>
      </c>
      <c r="JW418" s="342">
        <v>43480</v>
      </c>
      <c r="JX418" s="342">
        <v>43481</v>
      </c>
      <c r="JY418" s="342">
        <v>43482</v>
      </c>
      <c r="JZ418" s="342">
        <v>43483</v>
      </c>
      <c r="KA418" s="342">
        <v>43486</v>
      </c>
      <c r="KB418" s="342">
        <v>43487</v>
      </c>
      <c r="KC418" s="342">
        <v>43488</v>
      </c>
      <c r="KD418" s="342">
        <v>43489</v>
      </c>
      <c r="KE418" s="342">
        <v>43490</v>
      </c>
      <c r="KF418" s="342">
        <v>43493</v>
      </c>
      <c r="KG418" s="342">
        <v>43494</v>
      </c>
      <c r="KH418" s="342">
        <v>43495</v>
      </c>
      <c r="KI418" s="342">
        <v>43496</v>
      </c>
      <c r="KJ418" s="344" t="s">
        <v>105</v>
      </c>
      <c r="KK418" s="342">
        <v>43500</v>
      </c>
      <c r="KL418" s="342">
        <v>43501</v>
      </c>
      <c r="KM418" s="342">
        <v>43502</v>
      </c>
      <c r="KN418" s="342">
        <v>43503</v>
      </c>
      <c r="KO418" s="342">
        <v>43504</v>
      </c>
      <c r="KP418" s="342">
        <v>43507</v>
      </c>
      <c r="KQ418" s="342">
        <v>43508</v>
      </c>
      <c r="KR418" s="342">
        <v>43509</v>
      </c>
      <c r="KS418" s="342">
        <v>43510</v>
      </c>
      <c r="KT418" s="342">
        <v>43511</v>
      </c>
      <c r="KU418" s="342">
        <v>43514</v>
      </c>
      <c r="KV418" s="342">
        <v>43515</v>
      </c>
      <c r="KW418" s="342">
        <v>43516</v>
      </c>
      <c r="KX418" s="342">
        <v>43517</v>
      </c>
      <c r="KY418" s="342">
        <v>43518</v>
      </c>
      <c r="KZ418" s="342">
        <v>43521</v>
      </c>
      <c r="LA418" s="342">
        <v>43522</v>
      </c>
      <c r="LB418" s="342">
        <v>43523</v>
      </c>
      <c r="LC418" s="342">
        <v>43524</v>
      </c>
      <c r="LD418" s="342" t="s">
        <v>104</v>
      </c>
      <c r="LE418" s="342">
        <v>43528</v>
      </c>
      <c r="LF418" s="342">
        <v>43529</v>
      </c>
      <c r="LG418" s="342">
        <v>43530</v>
      </c>
      <c r="LH418" s="342">
        <v>43531</v>
      </c>
      <c r="LI418" s="344" t="s">
        <v>100</v>
      </c>
      <c r="LJ418" s="342">
        <v>43535</v>
      </c>
      <c r="LK418" s="342">
        <v>43536</v>
      </c>
      <c r="LL418" s="342">
        <v>43537</v>
      </c>
      <c r="LM418" s="342">
        <v>43538</v>
      </c>
      <c r="LN418" s="342">
        <v>43539</v>
      </c>
      <c r="LO418" s="342">
        <v>43542</v>
      </c>
      <c r="LP418" s="342">
        <v>43543</v>
      </c>
      <c r="LQ418" s="342">
        <v>43544</v>
      </c>
      <c r="LR418" s="342">
        <v>43545</v>
      </c>
      <c r="LS418" s="342">
        <v>43546</v>
      </c>
      <c r="LT418" s="342">
        <v>43549</v>
      </c>
      <c r="LU418" s="342">
        <v>43550</v>
      </c>
      <c r="LV418" s="342">
        <v>43551</v>
      </c>
      <c r="LW418" s="342">
        <v>43552</v>
      </c>
      <c r="LX418" s="342">
        <v>43553</v>
      </c>
      <c r="LY418" s="54" t="s">
        <v>110</v>
      </c>
      <c r="LZ418" s="342">
        <v>43557</v>
      </c>
      <c r="MA418" s="342">
        <v>43558</v>
      </c>
      <c r="MB418" s="342">
        <v>43559</v>
      </c>
      <c r="MC418" s="345" t="s">
        <v>100</v>
      </c>
      <c r="MD418" s="342">
        <v>43563</v>
      </c>
      <c r="ME418" s="342">
        <v>43564</v>
      </c>
      <c r="MF418" s="342">
        <v>43565</v>
      </c>
      <c r="MG418" s="342">
        <v>43566</v>
      </c>
      <c r="MH418" s="342">
        <v>43567</v>
      </c>
      <c r="MI418" s="342">
        <v>43570</v>
      </c>
      <c r="MJ418" s="342">
        <v>43571</v>
      </c>
      <c r="MK418" s="342">
        <v>43572</v>
      </c>
      <c r="ML418" s="342">
        <v>43573</v>
      </c>
      <c r="MM418" s="342">
        <v>43574</v>
      </c>
      <c r="MN418" s="342">
        <v>43577</v>
      </c>
      <c r="MO418" s="342">
        <v>43578</v>
      </c>
      <c r="MP418" s="342">
        <v>43579</v>
      </c>
      <c r="MQ418" s="342">
        <v>43580</v>
      </c>
      <c r="MR418" s="342">
        <v>43581</v>
      </c>
      <c r="MS418" s="342">
        <v>43584</v>
      </c>
      <c r="MT418" s="342">
        <v>43585</v>
      </c>
      <c r="MU418" s="342">
        <v>43586</v>
      </c>
      <c r="MV418" s="342">
        <v>43587</v>
      </c>
      <c r="MW418" s="345" t="s">
        <v>100</v>
      </c>
      <c r="MX418" s="342">
        <v>43591</v>
      </c>
      <c r="MY418" s="342">
        <v>43592</v>
      </c>
      <c r="MZ418" s="342">
        <v>43593</v>
      </c>
      <c r="NA418" s="342">
        <v>43594</v>
      </c>
      <c r="NB418" s="342">
        <v>43595</v>
      </c>
      <c r="NC418" s="342">
        <v>43598</v>
      </c>
      <c r="ND418" s="342">
        <v>43599</v>
      </c>
      <c r="NE418" s="342">
        <v>43600</v>
      </c>
      <c r="NF418" s="342">
        <v>43601</v>
      </c>
      <c r="NG418" s="342">
        <v>43602</v>
      </c>
      <c r="NH418" s="342">
        <v>43605</v>
      </c>
      <c r="NI418" s="342">
        <v>43606</v>
      </c>
      <c r="NJ418" s="342">
        <v>43607</v>
      </c>
      <c r="NK418" s="342">
        <v>43608</v>
      </c>
      <c r="NL418" s="342">
        <v>43609</v>
      </c>
      <c r="NM418" s="342">
        <v>43612</v>
      </c>
      <c r="NN418" s="342">
        <v>43613</v>
      </c>
      <c r="NO418" s="342">
        <v>43614</v>
      </c>
      <c r="NP418" s="342">
        <v>43615</v>
      </c>
      <c r="NQ418" s="342">
        <v>43616</v>
      </c>
    </row>
    <row r="419" spans="11:381" x14ac:dyDescent="0.25">
      <c r="AB419" t="s">
        <v>62</v>
      </c>
    </row>
    <row r="422" spans="11:381" x14ac:dyDescent="0.25">
      <c r="NM422" t="s">
        <v>62</v>
      </c>
    </row>
    <row r="423" spans="11:381" x14ac:dyDescent="0.25">
      <c r="K423" t="s">
        <v>62</v>
      </c>
    </row>
    <row r="425" spans="11:381" x14ac:dyDescent="0.25">
      <c r="BT425" t="s">
        <v>62</v>
      </c>
    </row>
    <row r="426" spans="11:381" x14ac:dyDescent="0.25">
      <c r="NL426" t="s">
        <v>62</v>
      </c>
    </row>
    <row r="427" spans="11:381" x14ac:dyDescent="0.25">
      <c r="NL427" t="s">
        <v>62</v>
      </c>
    </row>
    <row r="428" spans="11:381" x14ac:dyDescent="0.25">
      <c r="AC428" t="s">
        <v>62</v>
      </c>
    </row>
    <row r="434" spans="3:379" x14ac:dyDescent="0.25">
      <c r="C434" t="s">
        <v>62</v>
      </c>
      <c r="F434" t="s">
        <v>62</v>
      </c>
    </row>
    <row r="436" spans="3:379" x14ac:dyDescent="0.25">
      <c r="NL436" t="s">
        <v>62</v>
      </c>
    </row>
    <row r="439" spans="3:379" x14ac:dyDescent="0.25">
      <c r="NO439" t="s">
        <v>62</v>
      </c>
    </row>
    <row r="448" spans="3:379" x14ac:dyDescent="0.25">
      <c r="G448" t="s">
        <v>62</v>
      </c>
    </row>
    <row r="475" spans="3:6" x14ac:dyDescent="0.25">
      <c r="C475" t="s">
        <v>62</v>
      </c>
      <c r="F475" t="s">
        <v>62</v>
      </c>
    </row>
    <row r="491" spans="3:6" x14ac:dyDescent="0.25">
      <c r="C491" t="s">
        <v>62</v>
      </c>
      <c r="F491" t="s">
        <v>62</v>
      </c>
    </row>
    <row r="498" spans="20:20" x14ac:dyDescent="0.25">
      <c r="T498" t="s">
        <v>62</v>
      </c>
    </row>
    <row r="516" spans="16:19" x14ac:dyDescent="0.25">
      <c r="P516" t="s">
        <v>62</v>
      </c>
      <c r="S516" t="s">
        <v>62</v>
      </c>
    </row>
    <row r="553" spans="12:12" x14ac:dyDescent="0.25">
      <c r="L553" t="s">
        <v>62</v>
      </c>
    </row>
    <row r="595" spans="24:24" x14ac:dyDescent="0.25">
      <c r="X595" t="s">
        <v>62</v>
      </c>
    </row>
    <row r="622" spans="15:15" x14ac:dyDescent="0.25">
      <c r="O622" t="s">
        <v>62</v>
      </c>
    </row>
    <row r="636" spans="21:21" x14ac:dyDescent="0.25">
      <c r="U636" t="s">
        <v>62</v>
      </c>
    </row>
    <row r="650" spans="12:18" x14ac:dyDescent="0.25">
      <c r="R650" t="s">
        <v>62</v>
      </c>
    </row>
    <row r="651" spans="12:18" x14ac:dyDescent="0.25">
      <c r="L651" t="s">
        <v>62</v>
      </c>
    </row>
  </sheetData>
  <customSheetViews>
    <customSheetView guid="{7FB8B549-326C-4BEC-8C8D-0E9173EDA60F}" scale="115" topLeftCell="LN133">
      <selection activeCell="ME328" sqref="ME328"/>
      <pageMargins left="0.7" right="0.7" top="0.75" bottom="0.75" header="0.3" footer="0.3"/>
      <pageSetup orientation="portrait" horizontalDpi="4294967294" verticalDpi="0" r:id="rId1"/>
    </customSheetView>
  </customSheetViews>
  <mergeCells count="110">
    <mergeCell ref="JK341:JR341"/>
    <mergeCell ref="JK336:JR336"/>
    <mergeCell ref="JK337:JR337"/>
    <mergeCell ref="JK338:JR338"/>
    <mergeCell ref="JK339:JR339"/>
    <mergeCell ref="JK340:JR340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2019-05-30T07:27:07Z</dcterms:modified>
</cp:coreProperties>
</file>