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Z290" i="1" l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LC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LD288" i="1"/>
  <c r="LC288" i="1"/>
  <c r="LB288" i="1"/>
  <c r="LA288" i="1"/>
  <c r="MJ286" i="1"/>
  <c r="MA286" i="1"/>
  <c r="LX286" i="1"/>
  <c r="LO286" i="1"/>
  <c r="LL286" i="1"/>
  <c r="LC286" i="1"/>
  <c r="MJ284" i="1"/>
  <c r="MG284" i="1"/>
  <c r="MD284" i="1"/>
  <c r="MA284" i="1"/>
  <c r="LX284" i="1"/>
  <c r="LU284" i="1"/>
  <c r="LR284" i="1"/>
  <c r="LO284" i="1"/>
  <c r="LL284" i="1"/>
  <c r="LI284" i="1"/>
  <c r="LF284" i="1"/>
  <c r="LC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LC282" i="1"/>
  <c r="LB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LD280" i="1"/>
  <c r="LB280" i="1"/>
  <c r="LA280" i="1"/>
  <c r="MF278" i="1"/>
  <c r="ME278" i="1"/>
  <c r="LZ278" i="1"/>
  <c r="LP278" i="1"/>
  <c r="LJ278" i="1"/>
  <c r="LD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LC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LD274" i="1"/>
  <c r="LB274" i="1"/>
  <c r="LB278" i="1" s="1"/>
  <c r="LA274" i="1"/>
  <c r="LA278" i="1" s="1"/>
  <c r="MK272" i="1"/>
  <c r="MF272" i="1"/>
  <c r="LY272" i="1"/>
  <c r="LT272" i="1"/>
  <c r="LP272" i="1"/>
  <c r="LE272" i="1"/>
  <c r="LD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LC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LD268" i="1"/>
  <c r="LB268" i="1"/>
  <c r="LB272" i="1" s="1"/>
  <c r="LA268" i="1"/>
  <c r="LA282" i="1" s="1"/>
  <c r="MI266" i="1"/>
  <c r="MC266" i="1"/>
  <c r="LY266" i="1"/>
  <c r="LT266" i="1"/>
  <c r="LM266" i="1"/>
  <c r="LH266" i="1"/>
  <c r="LD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LC264" i="1"/>
  <c r="LB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LD262" i="1"/>
  <c r="LB262" i="1"/>
  <c r="LA262" i="1"/>
  <c r="LA266" i="1" s="1"/>
  <c r="MI260" i="1"/>
  <c r="MF260" i="1"/>
  <c r="ME260" i="1"/>
  <c r="MB260" i="1"/>
  <c r="LW260" i="1"/>
  <c r="LT260" i="1"/>
  <c r="LS260" i="1"/>
  <c r="LP260" i="1"/>
  <c r="LK260" i="1"/>
  <c r="LH260" i="1"/>
  <c r="LG260" i="1"/>
  <c r="LD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LC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LD256" i="1"/>
  <c r="LB256" i="1"/>
  <c r="LB260" i="1" s="1"/>
  <c r="LA256" i="1"/>
  <c r="LA260" i="1" s="1"/>
  <c r="MI254" i="1"/>
  <c r="MH254" i="1"/>
  <c r="ME254" i="1"/>
  <c r="LZ254" i="1"/>
  <c r="LW254" i="1"/>
  <c r="LV254" i="1"/>
  <c r="LS254" i="1"/>
  <c r="LN254" i="1"/>
  <c r="LK254" i="1"/>
  <c r="LJ254" i="1"/>
  <c r="LG254" i="1"/>
  <c r="LB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LC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LD250" i="1"/>
  <c r="LD254" i="1" s="1"/>
  <c r="LB250" i="1"/>
  <c r="LB258" i="1" s="1"/>
  <c r="LA250" i="1"/>
  <c r="LA254" i="1" s="1"/>
  <c r="MK248" i="1"/>
  <c r="MC248" i="1"/>
  <c r="LY248" i="1"/>
  <c r="LV248" i="1"/>
  <c r="LQ248" i="1"/>
  <c r="LN248" i="1"/>
  <c r="LM248" i="1"/>
  <c r="LA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LC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E248" i="1" s="1"/>
  <c r="LD244" i="1"/>
  <c r="LD248" i="1" s="1"/>
  <c r="LB244" i="1"/>
  <c r="LB248" i="1" s="1"/>
  <c r="LA244" i="1"/>
  <c r="LA25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LD240" i="1"/>
  <c r="LC240" i="1"/>
  <c r="LB240" i="1"/>
  <c r="LA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LD238" i="1"/>
  <c r="LD246" i="1" s="1"/>
  <c r="LC238" i="1"/>
  <c r="LC242" i="1" s="1"/>
  <c r="LB238" i="1"/>
  <c r="LB246" i="1" s="1"/>
  <c r="LA238" i="1"/>
  <c r="LA246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LD236" i="1"/>
  <c r="LC236" i="1"/>
  <c r="LB236" i="1"/>
  <c r="LA236" i="1"/>
  <c r="MJ205" i="1"/>
  <c r="MG205" i="1"/>
  <c r="MD205" i="1"/>
  <c r="MA205" i="1"/>
  <c r="LX205" i="1"/>
  <c r="LU205" i="1"/>
  <c r="LR205" i="1"/>
  <c r="LO205" i="1"/>
  <c r="LL205" i="1"/>
  <c r="LI205" i="1"/>
  <c r="LF205" i="1"/>
  <c r="LC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LD203" i="1"/>
  <c r="LB203" i="1"/>
  <c r="LA203" i="1"/>
  <c r="MA201" i="1"/>
  <c r="LO201" i="1"/>
  <c r="LF201" i="1"/>
  <c r="LC201" i="1"/>
  <c r="MJ199" i="1"/>
  <c r="MG199" i="1"/>
  <c r="MD199" i="1"/>
  <c r="MA199" i="1"/>
  <c r="LX199" i="1"/>
  <c r="LU199" i="1"/>
  <c r="LR199" i="1"/>
  <c r="LO199" i="1"/>
  <c r="LL199" i="1"/>
  <c r="LI199" i="1"/>
  <c r="LF199" i="1"/>
  <c r="LC199" i="1"/>
  <c r="MJ197" i="1"/>
  <c r="MH197" i="1"/>
  <c r="MG197" i="1"/>
  <c r="MG201" i="1" s="1"/>
  <c r="MD197" i="1"/>
  <c r="MD201" i="1" s="1"/>
  <c r="MA197" i="1"/>
  <c r="LY197" i="1"/>
  <c r="LX197" i="1"/>
  <c r="LX201" i="1" s="1"/>
  <c r="LL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LC197" i="1"/>
  <c r="LA197" i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LD195" i="1"/>
  <c r="LB195" i="1"/>
  <c r="LA195" i="1"/>
  <c r="MH193" i="1"/>
  <c r="LW193" i="1"/>
  <c r="LV193" i="1"/>
  <c r="LK193" i="1"/>
  <c r="LG193" i="1"/>
  <c r="LB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LC191" i="1"/>
  <c r="LC203" i="1" s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LD189" i="1"/>
  <c r="LB189" i="1"/>
  <c r="LA189" i="1"/>
  <c r="LA193" i="1" s="1"/>
  <c r="MH187" i="1"/>
  <c r="MC187" i="1"/>
  <c r="LZ187" i="1"/>
  <c r="LY187" i="1"/>
  <c r="LV187" i="1"/>
  <c r="LQ187" i="1"/>
  <c r="LN187" i="1"/>
  <c r="LM187" i="1"/>
  <c r="LJ187" i="1"/>
  <c r="LE187" i="1"/>
  <c r="LB187" i="1"/>
  <c r="LA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LC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D183" i="1"/>
  <c r="LB183" i="1"/>
  <c r="LA183" i="1"/>
  <c r="LY181" i="1"/>
  <c r="LQ181" i="1"/>
  <c r="LA181" i="1"/>
  <c r="MJ179" i="1"/>
  <c r="MG179" i="1"/>
  <c r="MD179" i="1"/>
  <c r="MA179" i="1"/>
  <c r="LX179" i="1"/>
  <c r="LU179" i="1"/>
  <c r="LR179" i="1"/>
  <c r="LO179" i="1"/>
  <c r="LL179" i="1"/>
  <c r="LI179" i="1"/>
  <c r="LF179" i="1"/>
  <c r="LC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LD177" i="1"/>
  <c r="LB177" i="1"/>
  <c r="LB181" i="1" s="1"/>
  <c r="LA177" i="1"/>
  <c r="LA185" i="1" s="1"/>
  <c r="MK175" i="1"/>
  <c r="MH175" i="1"/>
  <c r="MC175" i="1"/>
  <c r="LZ175" i="1"/>
  <c r="LY175" i="1"/>
  <c r="LV175" i="1"/>
  <c r="LQ175" i="1"/>
  <c r="LN175" i="1"/>
  <c r="LM175" i="1"/>
  <c r="LJ175" i="1"/>
  <c r="LE175" i="1"/>
  <c r="LB175" i="1"/>
  <c r="LA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LC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LD171" i="1"/>
  <c r="LD175" i="1" s="1"/>
  <c r="LB171" i="1"/>
  <c r="LA171" i="1"/>
  <c r="LA179" i="1" s="1"/>
  <c r="MK169" i="1"/>
  <c r="MF169" i="1"/>
  <c r="MC169" i="1"/>
  <c r="MB169" i="1"/>
  <c r="LY169" i="1"/>
  <c r="LT169" i="1"/>
  <c r="LQ169" i="1"/>
  <c r="LP169" i="1"/>
  <c r="LM169" i="1"/>
  <c r="LH169" i="1"/>
  <c r="LE169" i="1"/>
  <c r="LD169" i="1"/>
  <c r="LA169" i="1"/>
  <c r="MJ167" i="1"/>
  <c r="MG167" i="1"/>
  <c r="MD167" i="1"/>
  <c r="MA167" i="1"/>
  <c r="LX167" i="1"/>
  <c r="LU167" i="1"/>
  <c r="LR167" i="1"/>
  <c r="LO167" i="1"/>
  <c r="LL167" i="1"/>
  <c r="LI167" i="1"/>
  <c r="LF167" i="1"/>
  <c r="LC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E165" i="1"/>
  <c r="LD165" i="1"/>
  <c r="LB165" i="1"/>
  <c r="LB169" i="1" s="1"/>
  <c r="LA165" i="1"/>
  <c r="MI163" i="1"/>
  <c r="MF163" i="1"/>
  <c r="ME163" i="1"/>
  <c r="MB163" i="1"/>
  <c r="LW163" i="1"/>
  <c r="LT163" i="1"/>
  <c r="LS163" i="1"/>
  <c r="LP163" i="1"/>
  <c r="LK163" i="1"/>
  <c r="LH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LC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E159" i="1"/>
  <c r="LE163" i="1" s="1"/>
  <c r="LD159" i="1"/>
  <c r="LB159" i="1"/>
  <c r="LB163" i="1" s="1"/>
  <c r="LA159" i="1"/>
  <c r="LA163" i="1" s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F159" i="1" s="1"/>
  <c r="LE153" i="1"/>
  <c r="LE157" i="1" s="1"/>
  <c r="LD153" i="1"/>
  <c r="LD157" i="1" s="1"/>
  <c r="LC153" i="1"/>
  <c r="LC159" i="1" s="1"/>
  <c r="LC165" i="1" s="1"/>
  <c r="LC169" i="1" s="1"/>
  <c r="LB153" i="1"/>
  <c r="LB161" i="1" s="1"/>
  <c r="LA153" i="1"/>
  <c r="LA157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E80" i="1"/>
  <c r="LK78" i="1"/>
  <c r="LJ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LC120" i="1"/>
  <c r="LD118" i="1"/>
  <c r="LB118" i="1"/>
  <c r="LA118" i="1"/>
  <c r="LC116" i="1"/>
  <c r="LC114" i="1"/>
  <c r="LC112" i="1"/>
  <c r="LC118" i="1" s="1"/>
  <c r="LD110" i="1"/>
  <c r="LB110" i="1"/>
  <c r="LA110" i="1"/>
  <c r="LC106" i="1"/>
  <c r="LD104" i="1"/>
  <c r="LD112" i="1" s="1"/>
  <c r="LB104" i="1"/>
  <c r="LB108" i="1" s="1"/>
  <c r="LA104" i="1"/>
  <c r="LA108" i="1" s="1"/>
  <c r="LB102" i="1"/>
  <c r="LC100" i="1"/>
  <c r="LD98" i="1"/>
  <c r="LD102" i="1" s="1"/>
  <c r="LB98" i="1"/>
  <c r="LB106" i="1" s="1"/>
  <c r="LB114" i="1" s="1"/>
  <c r="LA98" i="1"/>
  <c r="LA102" i="1" s="1"/>
  <c r="LA96" i="1"/>
  <c r="LC94" i="1"/>
  <c r="LD92" i="1"/>
  <c r="LD96" i="1" s="1"/>
  <c r="LB92" i="1"/>
  <c r="LB100" i="1" s="1"/>
  <c r="LA92" i="1"/>
  <c r="LA100" i="1" s="1"/>
  <c r="LD90" i="1"/>
  <c r="LC88" i="1"/>
  <c r="LD86" i="1"/>
  <c r="LD94" i="1" s="1"/>
  <c r="LB86" i="1"/>
  <c r="LB94" i="1" s="1"/>
  <c r="LA86" i="1"/>
  <c r="LA94" i="1" s="1"/>
  <c r="LC82" i="1"/>
  <c r="LD80" i="1"/>
  <c r="LB80" i="1"/>
  <c r="LB84" i="1" s="1"/>
  <c r="LA80" i="1"/>
  <c r="LC76" i="1"/>
  <c r="LD74" i="1"/>
  <c r="LD78" i="1" s="1"/>
  <c r="LB74" i="1"/>
  <c r="LB78" i="1" s="1"/>
  <c r="LA74" i="1"/>
  <c r="LA78" i="1" s="1"/>
  <c r="LD70" i="1"/>
  <c r="LC70" i="1"/>
  <c r="LB70" i="1"/>
  <c r="LA70" i="1"/>
  <c r="LD68" i="1"/>
  <c r="LD72" i="1" s="1"/>
  <c r="LC68" i="1"/>
  <c r="LC74" i="1" s="1"/>
  <c r="LB68" i="1"/>
  <c r="LB76" i="1" s="1"/>
  <c r="LA68" i="1"/>
  <c r="LA76" i="1" s="1"/>
  <c r="LD66" i="1"/>
  <c r="LC66" i="1"/>
  <c r="LB66" i="1"/>
  <c r="LA66" i="1"/>
  <c r="KG37" i="1"/>
  <c r="KG36" i="1"/>
  <c r="KG34" i="1"/>
  <c r="KG31" i="1"/>
  <c r="KG27" i="1"/>
  <c r="KG22" i="1"/>
  <c r="KG16" i="1"/>
  <c r="KG9" i="1"/>
  <c r="LK37" i="1"/>
  <c r="LJ37" i="1"/>
  <c r="LI37" i="1"/>
  <c r="LH37" i="1"/>
  <c r="LG37" i="1"/>
  <c r="LK36" i="1"/>
  <c r="LJ36" i="1"/>
  <c r="LI36" i="1"/>
  <c r="LH36" i="1"/>
  <c r="LG36" i="1"/>
  <c r="LK34" i="1"/>
  <c r="LJ34" i="1"/>
  <c r="LI34" i="1"/>
  <c r="LH34" i="1"/>
  <c r="LG34" i="1"/>
  <c r="LK31" i="1"/>
  <c r="LJ31" i="1"/>
  <c r="LI31" i="1"/>
  <c r="LH31" i="1"/>
  <c r="LG31" i="1"/>
  <c r="LK27" i="1"/>
  <c r="LJ27" i="1"/>
  <c r="LI27" i="1"/>
  <c r="LH27" i="1"/>
  <c r="LG27" i="1"/>
  <c r="LK22" i="1"/>
  <c r="LJ22" i="1"/>
  <c r="LI22" i="1"/>
  <c r="LH22" i="1"/>
  <c r="LG22" i="1"/>
  <c r="LK16" i="1"/>
  <c r="LJ16" i="1"/>
  <c r="LI16" i="1"/>
  <c r="LH16" i="1"/>
  <c r="LG16" i="1"/>
  <c r="LK9" i="1"/>
  <c r="LJ9" i="1"/>
  <c r="LI9" i="1"/>
  <c r="LH9" i="1"/>
  <c r="LG9" i="1"/>
  <c r="LF37" i="1"/>
  <c r="LE37" i="1"/>
  <c r="LD37" i="1"/>
  <c r="LC37" i="1"/>
  <c r="LB37" i="1"/>
  <c r="LF36" i="1"/>
  <c r="LE36" i="1"/>
  <c r="LD36" i="1"/>
  <c r="LC36" i="1"/>
  <c r="LB36" i="1"/>
  <c r="LF34" i="1"/>
  <c r="LE34" i="1"/>
  <c r="LD34" i="1"/>
  <c r="LC34" i="1"/>
  <c r="LB34" i="1"/>
  <c r="LF31" i="1"/>
  <c r="LE31" i="1"/>
  <c r="LD31" i="1"/>
  <c r="LC31" i="1"/>
  <c r="LB31" i="1"/>
  <c r="LF27" i="1"/>
  <c r="LE27" i="1"/>
  <c r="LD27" i="1"/>
  <c r="LC27" i="1"/>
  <c r="LB27" i="1"/>
  <c r="LF22" i="1"/>
  <c r="LE22" i="1"/>
  <c r="LD22" i="1"/>
  <c r="LC22" i="1"/>
  <c r="LB22" i="1"/>
  <c r="LF16" i="1"/>
  <c r="LE16" i="1"/>
  <c r="LD16" i="1"/>
  <c r="LC16" i="1"/>
  <c r="LB16" i="1"/>
  <c r="LF9" i="1"/>
  <c r="LE9" i="1"/>
  <c r="LD9" i="1"/>
  <c r="LC9" i="1"/>
  <c r="LB9" i="1"/>
  <c r="KY37" i="1"/>
  <c r="KX37" i="1"/>
  <c r="KW37" i="1"/>
  <c r="KV37" i="1"/>
  <c r="KU37" i="1"/>
  <c r="KY36" i="1"/>
  <c r="KX36" i="1"/>
  <c r="KW36" i="1"/>
  <c r="KV36" i="1"/>
  <c r="KU36" i="1"/>
  <c r="KY34" i="1"/>
  <c r="KX34" i="1"/>
  <c r="KW34" i="1"/>
  <c r="KV34" i="1"/>
  <c r="KU34" i="1"/>
  <c r="KY31" i="1"/>
  <c r="KX31" i="1"/>
  <c r="KW31" i="1"/>
  <c r="KV31" i="1"/>
  <c r="KU31" i="1"/>
  <c r="KY27" i="1"/>
  <c r="KX27" i="1"/>
  <c r="KW27" i="1"/>
  <c r="KV27" i="1"/>
  <c r="KU27" i="1"/>
  <c r="KY22" i="1"/>
  <c r="KX22" i="1"/>
  <c r="KW22" i="1"/>
  <c r="KV22" i="1"/>
  <c r="KU22" i="1"/>
  <c r="KY16" i="1"/>
  <c r="KX16" i="1"/>
  <c r="KW16" i="1"/>
  <c r="KV16" i="1"/>
  <c r="KU16" i="1"/>
  <c r="KY9" i="1"/>
  <c r="KX9" i="1"/>
  <c r="KW9" i="1"/>
  <c r="KV9" i="1"/>
  <c r="KU9" i="1"/>
  <c r="KR37" i="1"/>
  <c r="KQ37" i="1"/>
  <c r="KP37" i="1"/>
  <c r="KO37" i="1"/>
  <c r="KN37" i="1"/>
  <c r="KR36" i="1"/>
  <c r="KQ36" i="1"/>
  <c r="KP36" i="1"/>
  <c r="KO36" i="1"/>
  <c r="KN36" i="1"/>
  <c r="KR34" i="1"/>
  <c r="KQ34" i="1"/>
  <c r="KP34" i="1"/>
  <c r="KO34" i="1"/>
  <c r="KN34" i="1"/>
  <c r="KR31" i="1"/>
  <c r="KQ31" i="1"/>
  <c r="KP31" i="1"/>
  <c r="KO31" i="1"/>
  <c r="KN31" i="1"/>
  <c r="KR27" i="1"/>
  <c r="KQ27" i="1"/>
  <c r="KP27" i="1"/>
  <c r="KO27" i="1"/>
  <c r="KN27" i="1"/>
  <c r="KR22" i="1"/>
  <c r="KQ22" i="1"/>
  <c r="KP22" i="1"/>
  <c r="KO22" i="1"/>
  <c r="KN22" i="1"/>
  <c r="KR16" i="1"/>
  <c r="KQ16" i="1"/>
  <c r="KP16" i="1"/>
  <c r="KO16" i="1"/>
  <c r="KN16" i="1"/>
  <c r="KR9" i="1"/>
  <c r="KQ9" i="1"/>
  <c r="KP9" i="1"/>
  <c r="KO9" i="1"/>
  <c r="KN9" i="1"/>
  <c r="KL37" i="1"/>
  <c r="KL36" i="1"/>
  <c r="KL34" i="1"/>
  <c r="KL31" i="1"/>
  <c r="KL27" i="1"/>
  <c r="KL22" i="1"/>
  <c r="KL16" i="1"/>
  <c r="KL9" i="1"/>
  <c r="KK37" i="1"/>
  <c r="KK36" i="1"/>
  <c r="KK34" i="1"/>
  <c r="KK31" i="1"/>
  <c r="KK27" i="1"/>
  <c r="KK22" i="1"/>
  <c r="KK16" i="1"/>
  <c r="KK9" i="1"/>
  <c r="KJ37" i="1"/>
  <c r="KJ36" i="1"/>
  <c r="KJ34" i="1"/>
  <c r="KJ31" i="1"/>
  <c r="KJ27" i="1"/>
  <c r="KJ22" i="1"/>
  <c r="KJ16" i="1"/>
  <c r="KJ9" i="1"/>
  <c r="KI37" i="1"/>
  <c r="KI36" i="1"/>
  <c r="KI34" i="1"/>
  <c r="KI31" i="1"/>
  <c r="KI27" i="1"/>
  <c r="KI22" i="1"/>
  <c r="KI16" i="1"/>
  <c r="KI9" i="1"/>
  <c r="KH37" i="1"/>
  <c r="KH36" i="1"/>
  <c r="KH34" i="1"/>
  <c r="KH31" i="1"/>
  <c r="KH27" i="1"/>
  <c r="KH22" i="1"/>
  <c r="KH16" i="1"/>
  <c r="KH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A37" i="1"/>
  <c r="KZ37" i="1"/>
  <c r="KT37" i="1"/>
  <c r="KS37" i="1"/>
  <c r="KM37" i="1"/>
  <c r="LA36" i="1"/>
  <c r="KZ36" i="1"/>
  <c r="KT36" i="1"/>
  <c r="KS36" i="1"/>
  <c r="KM36" i="1"/>
  <c r="LN35" i="1"/>
  <c r="LM35" i="1"/>
  <c r="LL35" i="1"/>
  <c r="LA34" i="1"/>
  <c r="KZ34" i="1"/>
  <c r="KT34" i="1"/>
  <c r="KS34" i="1"/>
  <c r="KM34" i="1"/>
  <c r="LN33" i="1"/>
  <c r="LM33" i="1"/>
  <c r="LL33" i="1"/>
  <c r="LN32" i="1"/>
  <c r="LM32" i="1"/>
  <c r="LL32" i="1"/>
  <c r="LA31" i="1"/>
  <c r="KZ31" i="1"/>
  <c r="KT31" i="1"/>
  <c r="KS31" i="1"/>
  <c r="KM31" i="1"/>
  <c r="LN30" i="1"/>
  <c r="LM30" i="1"/>
  <c r="LL30" i="1"/>
  <c r="LN29" i="1"/>
  <c r="LM29" i="1"/>
  <c r="LL29" i="1"/>
  <c r="LN28" i="1"/>
  <c r="LM28" i="1"/>
  <c r="LL28" i="1"/>
  <c r="LA27" i="1"/>
  <c r="KZ27" i="1"/>
  <c r="KT27" i="1"/>
  <c r="KS27" i="1"/>
  <c r="KM27" i="1"/>
  <c r="LN26" i="1"/>
  <c r="LM26" i="1"/>
  <c r="LL26" i="1"/>
  <c r="LN25" i="1"/>
  <c r="LM25" i="1"/>
  <c r="LL25" i="1"/>
  <c r="LN24" i="1"/>
  <c r="LM24" i="1"/>
  <c r="LL24" i="1"/>
  <c r="LN23" i="1"/>
  <c r="LM23" i="1"/>
  <c r="LL23" i="1"/>
  <c r="LA22" i="1"/>
  <c r="KZ22" i="1"/>
  <c r="KT22" i="1"/>
  <c r="KS22" i="1"/>
  <c r="KM22" i="1"/>
  <c r="LN21" i="1"/>
  <c r="LM21" i="1"/>
  <c r="LL21" i="1"/>
  <c r="LN20" i="1"/>
  <c r="LM20" i="1"/>
  <c r="LL20" i="1"/>
  <c r="LN19" i="1"/>
  <c r="LM19" i="1"/>
  <c r="LL19" i="1"/>
  <c r="LN18" i="1"/>
  <c r="LM18" i="1"/>
  <c r="LL18" i="1"/>
  <c r="LN17" i="1"/>
  <c r="LM17" i="1"/>
  <c r="LL17" i="1"/>
  <c r="LA16" i="1"/>
  <c r="KZ16" i="1"/>
  <c r="KT16" i="1"/>
  <c r="KS16" i="1"/>
  <c r="KM16" i="1"/>
  <c r="LN15" i="1"/>
  <c r="LM15" i="1"/>
  <c r="LL15" i="1"/>
  <c r="LN14" i="1"/>
  <c r="LM14" i="1"/>
  <c r="LL14" i="1"/>
  <c r="LN13" i="1"/>
  <c r="LM13" i="1"/>
  <c r="LL13" i="1"/>
  <c r="LN12" i="1"/>
  <c r="LM12" i="1"/>
  <c r="LL12" i="1"/>
  <c r="LN11" i="1"/>
  <c r="LM11" i="1"/>
  <c r="LL11" i="1"/>
  <c r="LN10" i="1"/>
  <c r="LM10" i="1"/>
  <c r="LL10" i="1"/>
  <c r="LA9" i="1"/>
  <c r="KZ9" i="1"/>
  <c r="KT9" i="1"/>
  <c r="KS9" i="1"/>
  <c r="KM9" i="1"/>
  <c r="LN8" i="1"/>
  <c r="LM8" i="1"/>
  <c r="LL8" i="1"/>
  <c r="LN7" i="1"/>
  <c r="LM7" i="1"/>
  <c r="LL7" i="1"/>
  <c r="LN6" i="1"/>
  <c r="LM6" i="1"/>
  <c r="LL6" i="1"/>
  <c r="LN5" i="1"/>
  <c r="LM5" i="1"/>
  <c r="LL5" i="1"/>
  <c r="LN4" i="1"/>
  <c r="LM4" i="1"/>
  <c r="LL4" i="1"/>
  <c r="LN3" i="1"/>
  <c r="LM3" i="1"/>
  <c r="LL3" i="1"/>
  <c r="LN2" i="1"/>
  <c r="LM2" i="1"/>
  <c r="LL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F72" i="1" l="1"/>
  <c r="LB157" i="1"/>
  <c r="LD173" i="1"/>
  <c r="LA88" i="1"/>
  <c r="LE258" i="1"/>
  <c r="LE242" i="1"/>
  <c r="LC244" i="1"/>
  <c r="LD242" i="1"/>
  <c r="LA242" i="1"/>
  <c r="LF163" i="1"/>
  <c r="LF165" i="1"/>
  <c r="LF171" i="1" s="1"/>
  <c r="LF157" i="1"/>
  <c r="LG157" i="1"/>
  <c r="LG167" i="1"/>
  <c r="LG163" i="1"/>
  <c r="LC163" i="1"/>
  <c r="LC157" i="1"/>
  <c r="LD167" i="1"/>
  <c r="LD163" i="1"/>
  <c r="LC171" i="1"/>
  <c r="LC177" i="1" s="1"/>
  <c r="LE88" i="1"/>
  <c r="LG78" i="1"/>
  <c r="LG88" i="1"/>
  <c r="LE72" i="1"/>
  <c r="LD88" i="1"/>
  <c r="LB82" i="1"/>
  <c r="LA72" i="1"/>
  <c r="LN125" i="1"/>
  <c r="LM125" i="1"/>
  <c r="LM210" i="1"/>
  <c r="LN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I250" i="1"/>
  <c r="LI248" i="1"/>
  <c r="LU250" i="1"/>
  <c r="LU248" i="1"/>
  <c r="MG248" i="1"/>
  <c r="MG250" i="1"/>
  <c r="LF250" i="1"/>
  <c r="LF248" i="1"/>
  <c r="LR250" i="1"/>
  <c r="LR248" i="1"/>
  <c r="MD250" i="1"/>
  <c r="MD248" i="1"/>
  <c r="MB252" i="1"/>
  <c r="LM258" i="1"/>
  <c r="MK258" i="1"/>
  <c r="LN266" i="1"/>
  <c r="LN270" i="1"/>
  <c r="LW270" i="1"/>
  <c r="LW266" i="1"/>
  <c r="LE264" i="1"/>
  <c r="LQ264" i="1"/>
  <c r="MC264" i="1"/>
  <c r="LA270" i="1"/>
  <c r="MF284" i="1"/>
  <c r="LC250" i="1"/>
  <c r="LC248" i="1"/>
  <c r="MA250" i="1"/>
  <c r="MA248" i="1"/>
  <c r="MJ256" i="1"/>
  <c r="MJ254" i="1"/>
  <c r="LV266" i="1"/>
  <c r="LV270" i="1"/>
  <c r="LJ272" i="1"/>
  <c r="LJ276" i="1"/>
  <c r="LJ284" i="1" s="1"/>
  <c r="ME276" i="1"/>
  <c r="ME284" i="1" s="1"/>
  <c r="LB286" i="1"/>
  <c r="MD286" i="1"/>
  <c r="MD288" i="1"/>
  <c r="LZ246" i="1"/>
  <c r="LP252" i="1"/>
  <c r="LB242" i="1"/>
  <c r="LF242" i="1"/>
  <c r="LJ242" i="1"/>
  <c r="LN242" i="1"/>
  <c r="LR242" i="1"/>
  <c r="LV242" i="1"/>
  <c r="MD242" i="1"/>
  <c r="MH242" i="1"/>
  <c r="LA252" i="1"/>
  <c r="LE252" i="1"/>
  <c r="LM252" i="1"/>
  <c r="LQ252" i="1"/>
  <c r="LY252" i="1"/>
  <c r="MC252" i="1"/>
  <c r="MK252" i="1"/>
  <c r="LJ258" i="1"/>
  <c r="LN258" i="1"/>
  <c r="LX250" i="1"/>
  <c r="MH258" i="1"/>
  <c r="LK252" i="1"/>
  <c r="LW252" i="1"/>
  <c r="MI252" i="1"/>
  <c r="LH258" i="1"/>
  <c r="LT258" i="1"/>
  <c r="MF258" i="1"/>
  <c r="LJ266" i="1"/>
  <c r="LJ270" i="1"/>
  <c r="MH270" i="1"/>
  <c r="MH266" i="1"/>
  <c r="LA264" i="1"/>
  <c r="LM264" i="1"/>
  <c r="LY264" i="1"/>
  <c r="MK264" i="1"/>
  <c r="LS266" i="1"/>
  <c r="LA286" i="1"/>
  <c r="MH276" i="1"/>
  <c r="MH284" i="1" s="1"/>
  <c r="MH272" i="1"/>
  <c r="MB282" i="1"/>
  <c r="MB278" i="1"/>
  <c r="MH278" i="1"/>
  <c r="MH282" i="1"/>
  <c r="LY284" i="1"/>
  <c r="LO250" i="1"/>
  <c r="LO248" i="1"/>
  <c r="LL256" i="1"/>
  <c r="LL254" i="1"/>
  <c r="LQ258" i="1"/>
  <c r="LG270" i="1"/>
  <c r="LG266" i="1"/>
  <c r="LS276" i="1"/>
  <c r="LS284" i="1" s="1"/>
  <c r="LS272" i="1"/>
  <c r="LN286" i="1"/>
  <c r="LN290" i="1"/>
  <c r="LJ282" i="1"/>
  <c r="LS258" i="1"/>
  <c r="LW258" i="1"/>
  <c r="LD252" i="1"/>
  <c r="LK242" i="1"/>
  <c r="LW242" i="1"/>
  <c r="MI242" i="1"/>
  <c r="LB252" i="1"/>
  <c r="LJ252" i="1"/>
  <c r="LN252" i="1"/>
  <c r="LV252" i="1"/>
  <c r="LZ252" i="1"/>
  <c r="MH252" i="1"/>
  <c r="LG258" i="1"/>
  <c r="LK258" i="1"/>
  <c r="ME258" i="1"/>
  <c r="MI258" i="1"/>
  <c r="LG252" i="1"/>
  <c r="LS252" i="1"/>
  <c r="ME252" i="1"/>
  <c r="LD264" i="1"/>
  <c r="LH264" i="1"/>
  <c r="MB264" i="1"/>
  <c r="MF264" i="1"/>
  <c r="LD258" i="1"/>
  <c r="LP258" i="1"/>
  <c r="MB258" i="1"/>
  <c r="LB266" i="1"/>
  <c r="LB270" i="1"/>
  <c r="LK270" i="1"/>
  <c r="LK284" i="1" s="1"/>
  <c r="LK266" i="1"/>
  <c r="LN264" i="1"/>
  <c r="ME266" i="1"/>
  <c r="LN272" i="1"/>
  <c r="LN276" i="1"/>
  <c r="LW276" i="1"/>
  <c r="LW284" i="1" s="1"/>
  <c r="LW272" i="1"/>
  <c r="LE270" i="1"/>
  <c r="LE284" i="1" s="1"/>
  <c r="LM270" i="1"/>
  <c r="LS282" i="1"/>
  <c r="LR286" i="1"/>
  <c r="LR288" i="1"/>
  <c r="MK286" i="1"/>
  <c r="MK290" i="1"/>
  <c r="LD27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K282" i="1"/>
  <c r="LT282" i="1"/>
  <c r="LT278" i="1"/>
  <c r="LA276" i="1"/>
  <c r="LA284" i="1" s="1"/>
  <c r="LG276" i="1"/>
  <c r="LG284" i="1" s="1"/>
  <c r="LV276" i="1"/>
  <c r="LV284" i="1" s="1"/>
  <c r="MG288" i="1"/>
  <c r="MG286" i="1"/>
  <c r="LY270" i="1"/>
  <c r="MC270" i="1"/>
  <c r="LQ266" i="1"/>
  <c r="MB266" i="1"/>
  <c r="MK270" i="1"/>
  <c r="MK284" i="1" s="1"/>
  <c r="LG282" i="1"/>
  <c r="LG278" i="1"/>
  <c r="LV282" i="1"/>
  <c r="LZ282" i="1"/>
  <c r="MF290" i="1"/>
  <c r="MF286" i="1"/>
  <c r="LB276" i="1"/>
  <c r="LB284" i="1" s="1"/>
  <c r="LK278" i="1"/>
  <c r="LY286" i="1"/>
  <c r="LY290" i="1"/>
  <c r="LP286" i="1"/>
  <c r="LD276" i="1"/>
  <c r="LH276" i="1"/>
  <c r="LH284" i="1" s="1"/>
  <c r="LP276" i="1"/>
  <c r="LP284" i="1" s="1"/>
  <c r="LT276" i="1"/>
  <c r="LA272" i="1"/>
  <c r="MB272" i="1"/>
  <c r="LD28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LH272" i="1"/>
  <c r="MC272" i="1"/>
  <c r="LW282" i="1"/>
  <c r="LW278" i="1"/>
  <c r="ME282" i="1"/>
  <c r="LH278" i="1"/>
  <c r="LV278" i="1"/>
  <c r="LI288" i="1"/>
  <c r="LI286" i="1"/>
  <c r="LF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A201" i="1"/>
  <c r="LO171" i="1"/>
  <c r="ME179" i="1"/>
  <c r="ME175" i="1"/>
  <c r="ME185" i="1"/>
  <c r="MB185" i="1"/>
  <c r="MB181" i="1"/>
  <c r="MG165" i="1"/>
  <c r="MG163" i="1"/>
  <c r="LO163" i="1"/>
  <c r="MC167" i="1"/>
  <c r="MK167" i="1"/>
  <c r="LL159" i="1"/>
  <c r="LL157" i="1"/>
  <c r="LX159" i="1"/>
  <c r="LX157" i="1"/>
  <c r="MJ159" i="1"/>
  <c r="MJ157" i="1"/>
  <c r="LP167" i="1"/>
  <c r="LT167" i="1"/>
  <c r="LD161" i="1"/>
  <c r="LT161" i="1"/>
  <c r="MB161" i="1"/>
  <c r="MA163" i="1"/>
  <c r="LE173" i="1"/>
  <c r="LJ169" i="1"/>
  <c r="LJ179" i="1"/>
  <c r="MK173" i="1"/>
  <c r="LK179" i="1"/>
  <c r="LK175" i="1"/>
  <c r="MA171" i="1"/>
  <c r="LB173" i="1"/>
  <c r="LJ173" i="1"/>
  <c r="LZ173" i="1"/>
  <c r="MH173" i="1"/>
  <c r="LH185" i="1"/>
  <c r="LH181" i="1"/>
  <c r="LN179" i="1"/>
  <c r="LD187" i="1"/>
  <c r="LD191" i="1"/>
  <c r="LD199" i="1" s="1"/>
  <c r="LR171" i="1"/>
  <c r="LR169" i="1"/>
  <c r="MI179" i="1"/>
  <c r="MI175" i="1"/>
  <c r="MF185" i="1"/>
  <c r="MF181" i="1"/>
  <c r="MB197" i="1"/>
  <c r="MB193" i="1"/>
  <c r="LJ201" i="1"/>
  <c r="LJ205" i="1"/>
  <c r="LI165" i="1"/>
  <c r="LI163" i="1"/>
  <c r="MD171" i="1"/>
  <c r="MD169" i="1"/>
  <c r="LE167" i="1"/>
  <c r="LM167" i="1"/>
  <c r="LU165" i="1"/>
  <c r="LU163" i="1"/>
  <c r="LA173" i="1"/>
  <c r="LF169" i="1"/>
  <c r="LQ173" i="1"/>
  <c r="LV169" i="1"/>
  <c r="LV179" i="1"/>
  <c r="LA167" i="1"/>
  <c r="LQ167" i="1"/>
  <c r="LY167" i="1"/>
  <c r="LB179" i="1"/>
  <c r="LG179" i="1"/>
  <c r="LG175" i="1"/>
  <c r="LG185" i="1"/>
  <c r="LW179" i="1"/>
  <c r="LW175" i="1"/>
  <c r="LD185" i="1"/>
  <c r="LD181" i="1"/>
  <c r="LT185" i="1"/>
  <c r="LT181" i="1"/>
  <c r="LZ179" i="1"/>
  <c r="MB191" i="1"/>
  <c r="MB199" i="1" s="1"/>
  <c r="MB187" i="1"/>
  <c r="LK185" i="1"/>
  <c r="LK199" i="1" s="1"/>
  <c r="LA161" i="1"/>
  <c r="LE161" i="1"/>
  <c r="LM161" i="1"/>
  <c r="LQ161" i="1"/>
  <c r="LY161" i="1"/>
  <c r="MC161" i="1"/>
  <c r="MK161" i="1"/>
  <c r="LB167" i="1"/>
  <c r="LJ167" i="1"/>
  <c r="LN167" i="1"/>
  <c r="LV167" i="1"/>
  <c r="LZ167" i="1"/>
  <c r="MH167" i="1"/>
  <c r="LG173" i="1"/>
  <c r="LK173" i="1"/>
  <c r="LS173" i="1"/>
  <c r="LW173" i="1"/>
  <c r="ME173" i="1"/>
  <c r="MI173" i="1"/>
  <c r="LD179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LT201" i="1"/>
  <c r="LE181" i="1"/>
  <c r="LM181" i="1"/>
  <c r="MC181" i="1"/>
  <c r="MK181" i="1"/>
  <c r="LG191" i="1"/>
  <c r="LG187" i="1"/>
  <c r="ME191" i="1"/>
  <c r="ME199" i="1" s="1"/>
  <c r="ME187" i="1"/>
  <c r="LB185" i="1"/>
  <c r="LN185" i="1"/>
  <c r="LZ185" i="1"/>
  <c r="LD197" i="1"/>
  <c r="LD193" i="1"/>
  <c r="LN201" i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LJ185" i="1"/>
  <c r="LV185" i="1"/>
  <c r="MH185" i="1"/>
  <c r="LE193" i="1"/>
  <c r="LE197" i="1"/>
  <c r="MK193" i="1"/>
  <c r="MK197" i="1"/>
  <c r="LP191" i="1"/>
  <c r="LP199" i="1" s="1"/>
  <c r="LY201" i="1"/>
  <c r="LM214" i="1" s="1"/>
  <c r="MH201" i="1"/>
  <c r="LA191" i="1"/>
  <c r="LA199" i="1" s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LP193" i="1"/>
  <c r="LP197" i="1"/>
  <c r="LB191" i="1"/>
  <c r="LJ191" i="1"/>
  <c r="LN191" i="1"/>
  <c r="LN199" i="1" s="1"/>
  <c r="LV191" i="1"/>
  <c r="LV199" i="1" s="1"/>
  <c r="LZ191" i="1"/>
  <c r="LZ199" i="1" s="1"/>
  <c r="MH191" i="1"/>
  <c r="LB197" i="1"/>
  <c r="LH197" i="1"/>
  <c r="LH193" i="1"/>
  <c r="LQ193" i="1"/>
  <c r="LQ197" i="1"/>
  <c r="LV197" i="1"/>
  <c r="MF193" i="1"/>
  <c r="MF197" i="1"/>
  <c r="LN193" i="1"/>
  <c r="LL203" i="1"/>
  <c r="LZ197" i="1"/>
  <c r="MJ203" i="1"/>
  <c r="LL201" i="1"/>
  <c r="LR201" i="1"/>
  <c r="LI203" i="1"/>
  <c r="LG197" i="1"/>
  <c r="LK197" i="1"/>
  <c r="LS197" i="1"/>
  <c r="LW197" i="1"/>
  <c r="ME197" i="1"/>
  <c r="MI197" i="1"/>
  <c r="ME193" i="1"/>
  <c r="LX203" i="1"/>
  <c r="MJ201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N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L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LC80" i="1"/>
  <c r="LC78" i="1"/>
  <c r="LD120" i="1"/>
  <c r="LD116" i="1"/>
  <c r="LD82" i="1"/>
  <c r="LD106" i="1"/>
  <c r="LA112" i="1"/>
  <c r="LB72" i="1"/>
  <c r="LD76" i="1"/>
  <c r="LA82" i="1"/>
  <c r="LD84" i="1"/>
  <c r="LB88" i="1"/>
  <c r="LA90" i="1"/>
  <c r="LB96" i="1"/>
  <c r="LD100" i="1"/>
  <c r="LA106" i="1"/>
  <c r="LA114" i="1" s="1"/>
  <c r="LD108" i="1"/>
  <c r="LB112" i="1"/>
  <c r="LC72" i="1"/>
  <c r="LA84" i="1"/>
  <c r="LB90" i="1"/>
  <c r="LM31" i="1"/>
  <c r="LN16" i="1"/>
  <c r="LN22" i="1"/>
  <c r="LN27" i="1"/>
  <c r="LN37" i="1"/>
  <c r="LM27" i="1"/>
  <c r="LM37" i="1"/>
  <c r="LL36" i="1"/>
  <c r="LM34" i="1"/>
  <c r="LM36" i="1"/>
  <c r="LM22" i="1"/>
  <c r="LL27" i="1"/>
  <c r="LN36" i="1"/>
  <c r="LN9" i="1"/>
  <c r="LN40" i="1"/>
  <c r="LL40" i="1"/>
  <c r="LM40" i="1"/>
  <c r="LL9" i="1"/>
  <c r="LL16" i="1"/>
  <c r="LN31" i="1"/>
  <c r="LN34" i="1"/>
  <c r="LM9" i="1"/>
  <c r="LM16" i="1"/>
  <c r="LL22" i="1"/>
  <c r="LL37" i="1"/>
  <c r="LL31" i="1"/>
  <c r="LL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C175" i="1" l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LD290" i="1"/>
  <c r="LD286" i="1"/>
  <c r="MB290" i="1"/>
  <c r="MB286" i="1"/>
  <c r="MD254" i="1"/>
  <c r="MD256" i="1"/>
  <c r="LF254" i="1"/>
  <c r="LF256" i="1"/>
  <c r="MG254" i="1"/>
  <c r="MG256" i="1"/>
  <c r="LW290" i="1"/>
  <c r="LW286" i="1"/>
  <c r="LZ286" i="1"/>
  <c r="LZ290" i="1"/>
  <c r="LG290" i="1"/>
  <c r="LG286" i="1"/>
  <c r="LO256" i="1"/>
  <c r="LO254" i="1"/>
  <c r="MH286" i="1"/>
  <c r="MH290" i="1"/>
  <c r="LC256" i="1"/>
  <c r="LC254" i="1"/>
  <c r="LI254" i="1"/>
  <c r="LI256" i="1"/>
  <c r="MC286" i="1"/>
  <c r="MC290" i="1"/>
  <c r="LE286" i="1"/>
  <c r="LE290" i="1"/>
  <c r="MI290" i="1"/>
  <c r="MI286" i="1"/>
  <c r="LD284" i="1"/>
  <c r="LV286" i="1"/>
  <c r="LV290" i="1"/>
  <c r="LT290" i="1"/>
  <c r="LT286" i="1"/>
  <c r="LJ286" i="1"/>
  <c r="LJ290" i="1"/>
  <c r="LR256" i="1"/>
  <c r="LR254" i="1"/>
  <c r="ME290" i="1"/>
  <c r="ME286" i="1"/>
  <c r="LM286" i="1"/>
  <c r="LM290" i="1"/>
  <c r="LH290" i="1"/>
  <c r="LH286" i="1"/>
  <c r="LT284" i="1"/>
  <c r="LP290" i="1"/>
  <c r="LK290" i="1"/>
  <c r="LK286" i="1"/>
  <c r="LS290" i="1"/>
  <c r="LS286" i="1"/>
  <c r="LN284" i="1"/>
  <c r="LL262" i="1"/>
  <c r="LL260" i="1"/>
  <c r="LA290" i="1"/>
  <c r="LX256" i="1"/>
  <c r="LX254" i="1"/>
  <c r="LB290" i="1"/>
  <c r="MJ262" i="1"/>
  <c r="MJ260" i="1"/>
  <c r="MA256" i="1"/>
  <c r="MA254" i="1"/>
  <c r="LU254" i="1"/>
  <c r="LU256" i="1"/>
  <c r="LH205" i="1"/>
  <c r="LH201" i="1"/>
  <c r="LP205" i="1"/>
  <c r="LP201" i="1"/>
  <c r="MI205" i="1"/>
  <c r="MI201" i="1"/>
  <c r="LK205" i="1"/>
  <c r="LK201" i="1"/>
  <c r="LQ201" i="1"/>
  <c r="LQ205" i="1"/>
  <c r="LB205" i="1"/>
  <c r="LB201" i="1"/>
  <c r="MH199" i="1"/>
  <c r="LJ199" i="1"/>
  <c r="MH205" i="1"/>
  <c r="LD201" i="1"/>
  <c r="LD205" i="1"/>
  <c r="MC201" i="1"/>
  <c r="MC205" i="1"/>
  <c r="LU171" i="1"/>
  <c r="LU169" i="1"/>
  <c r="MD177" i="1"/>
  <c r="MD175" i="1"/>
  <c r="LI171" i="1"/>
  <c r="LI169" i="1"/>
  <c r="LC181" i="1"/>
  <c r="LC183" i="1"/>
  <c r="LR177" i="1"/>
  <c r="LR175" i="1"/>
  <c r="MA177" i="1"/>
  <c r="MA175" i="1"/>
  <c r="ME205" i="1"/>
  <c r="ME201" i="1"/>
  <c r="LG205" i="1"/>
  <c r="LG201" i="1"/>
  <c r="MF205" i="1"/>
  <c r="MF201" i="1"/>
  <c r="LB199" i="1"/>
  <c r="LY205" i="1"/>
  <c r="MK201" i="1"/>
  <c r="MK205" i="1"/>
  <c r="LN205" i="1"/>
  <c r="LG199" i="1"/>
  <c r="MJ165" i="1"/>
  <c r="MJ163" i="1"/>
  <c r="LL165" i="1"/>
  <c r="LL163" i="1"/>
  <c r="LS205" i="1"/>
  <c r="LS201" i="1"/>
  <c r="LZ201" i="1"/>
  <c r="LN214" i="1" s="1"/>
  <c r="LZ205" i="1"/>
  <c r="LV205" i="1"/>
  <c r="LV201" i="1"/>
  <c r="LW205" i="1"/>
  <c r="LW201" i="1"/>
  <c r="LH199" i="1"/>
  <c r="LT205" i="1"/>
  <c r="LM201" i="1"/>
  <c r="LM205" i="1"/>
  <c r="MB201" i="1"/>
  <c r="MB205" i="1"/>
  <c r="MG171" i="1"/>
  <c r="MG169" i="1"/>
  <c r="LA205" i="1"/>
  <c r="LE201" i="1"/>
  <c r="LE205" i="1"/>
  <c r="LF177" i="1"/>
  <c r="LF175" i="1"/>
  <c r="LX165" i="1"/>
  <c r="LX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M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LC84" i="1"/>
  <c r="LC86" i="1"/>
  <c r="LA116" i="1"/>
  <c r="LA120" i="1"/>
  <c r="LB116" i="1"/>
  <c r="LB120" i="1"/>
  <c r="LD114" i="1"/>
  <c r="LN44" i="1"/>
  <c r="LM44" i="1"/>
  <c r="LL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LC262" i="1"/>
  <c r="LC260" i="1"/>
  <c r="MG262" i="1"/>
  <c r="MG260" i="1"/>
  <c r="LF260" i="1"/>
  <c r="LF262" i="1"/>
  <c r="LR260" i="1"/>
  <c r="LR262" i="1"/>
  <c r="LI262" i="1"/>
  <c r="LI260" i="1"/>
  <c r="LL171" i="1"/>
  <c r="LL169" i="1"/>
  <c r="MA181" i="1"/>
  <c r="MA183" i="1"/>
  <c r="MD183" i="1"/>
  <c r="MD181" i="1"/>
  <c r="LU177" i="1"/>
  <c r="LU175" i="1"/>
  <c r="LO181" i="1"/>
  <c r="LO183" i="1"/>
  <c r="LF183" i="1"/>
  <c r="LF181" i="1"/>
  <c r="MG177" i="1"/>
  <c r="MG175" i="1"/>
  <c r="MJ171" i="1"/>
  <c r="MJ169" i="1"/>
  <c r="LR183" i="1"/>
  <c r="LR181" i="1"/>
  <c r="LI177" i="1"/>
  <c r="LI175" i="1"/>
  <c r="LX171" i="1"/>
  <c r="LX169" i="1"/>
  <c r="LC189" i="1"/>
  <c r="LC187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LC90" i="1"/>
  <c r="LC92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LF266" i="1"/>
  <c r="LF268" i="1"/>
  <c r="LO268" i="1"/>
  <c r="LO266" i="1"/>
  <c r="MA268" i="1"/>
  <c r="MA266" i="1"/>
  <c r="LI268" i="1"/>
  <c r="LI266" i="1"/>
  <c r="LC268" i="1"/>
  <c r="LC266" i="1"/>
  <c r="LL272" i="1"/>
  <c r="LL274" i="1"/>
  <c r="LX268" i="1"/>
  <c r="LX266" i="1"/>
  <c r="LX175" i="1"/>
  <c r="LX177" i="1"/>
  <c r="LI183" i="1"/>
  <c r="LI181" i="1"/>
  <c r="MJ175" i="1"/>
  <c r="MJ177" i="1"/>
  <c r="MG183" i="1"/>
  <c r="MG181" i="1"/>
  <c r="MD189" i="1"/>
  <c r="MD187" i="1"/>
  <c r="LO189" i="1"/>
  <c r="LO187" i="1"/>
  <c r="MA189" i="1"/>
  <c r="MA187" i="1"/>
  <c r="LC195" i="1"/>
  <c r="LC193" i="1"/>
  <c r="LR189" i="1"/>
  <c r="LR187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L125" i="1" s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LC98" i="1"/>
  <c r="LC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LI274" i="1"/>
  <c r="LI272" i="1"/>
  <c r="LU274" i="1"/>
  <c r="LU272" i="1"/>
  <c r="MD272" i="1"/>
  <c r="MD274" i="1"/>
  <c r="LR272" i="1"/>
  <c r="LR274" i="1"/>
  <c r="LX272" i="1"/>
  <c r="LX274" i="1"/>
  <c r="LC272" i="1"/>
  <c r="LC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LX181" i="1"/>
  <c r="LX183" i="1"/>
  <c r="LF193" i="1"/>
  <c r="LF195" i="1"/>
  <c r="LO193" i="1"/>
  <c r="LO195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LC104" i="1"/>
  <c r="LC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C280" i="1"/>
  <c r="LC278" i="1"/>
  <c r="LR280" i="1"/>
  <c r="LR278" i="1"/>
  <c r="LX280" i="1"/>
  <c r="LX278" i="1"/>
  <c r="MD280" i="1"/>
  <c r="MD278" i="1"/>
  <c r="LF278" i="1"/>
  <c r="LF280" i="1"/>
  <c r="LO280" i="1"/>
  <c r="LO278" i="1"/>
  <c r="LI278" i="1"/>
  <c r="LI280" i="1"/>
  <c r="LX187" i="1"/>
  <c r="LX189" i="1"/>
  <c r="LU193" i="1"/>
  <c r="LU195" i="1"/>
  <c r="MG193" i="1"/>
  <c r="MG195" i="1"/>
  <c r="LI193" i="1"/>
  <c r="LI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LC110" i="1"/>
  <c r="LC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L195" i="1"/>
  <c r="LL193" i="1"/>
  <c r="LX195" i="1"/>
  <c r="LX193" i="1"/>
  <c r="LL210" i="1" s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<sst xmlns="http://schemas.openxmlformats.org/spreadsheetml/2006/main" count="20259" uniqueCount="127">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</sst>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DAILY''S'!$B$279:$CQ$279</c:f>
              <c:numCache>
                <c:formatCode>0.00%</c:formatCode>
                <c:ptCount val="94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DAILY''S'!$B$280:$CQ$280</c:f>
              <c:numCache>
                <c:formatCode>0.00%</c:formatCode>
                <c:ptCount val="94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DAILY''S'!$B$249:$AH$249</c:f>
              <c:numCache>
                <c:formatCode>0.00%</c:formatCode>
                <c:ptCount val="33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DAILY''S'!$B$250:$AH$250</c:f>
              <c:numCache>
                <c:formatCode>0.00%</c:formatCode>
                <c:ptCount val="33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DAILY''S'!$B$247:$CR$247</c:f>
              <c:numCache>
                <c:formatCode>General</c:formatCode>
                <c:ptCount val="95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DAILY''S'!$B$246:$CR$246</c:f>
              <c:numCache>
                <c:formatCode>0.00%</c:formatCode>
                <c:ptCount val="95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DAILY''S'!$B$366:$AF$366</c:f>
              <c:numCache>
                <c:formatCode>0.00%</c:formatCode>
                <c:ptCount val="31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DAILY''S'!$B$367:$AF$367</c:f>
              <c:numCache>
                <c:formatCode>0.00%</c:formatCode>
                <c:ptCount val="31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DAILY''S'!$CJ$308:$CS$308</c:f>
              <c:numCache>
                <c:formatCode>General</c:formatCode>
                <c:ptCount val="10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DAILY''S'!$CJ$306:$CS$306</c:f>
              <c:numCache>
                <c:formatCode>0.00%</c:formatCode>
                <c:ptCount val="10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DAILY''S'!$CJ$307:$CS$307</c:f>
              <c:numCache>
                <c:formatCode>0.00%</c:formatCode>
                <c:ptCount val="10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13855</xdr:rowOff>
    </xdr:from>
    <xdr:to>
      <xdr:col>91</xdr:col>
      <xdr:colOff>606136</xdr:colOff>
      <xdr:row>346</xdr:row>
      <xdr:rowOff>155865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0A6A8D8-82F6-4D0B-88BE-F7A7A20C92D8}" protected="1">
  <header guid="{60A6A8D8-82F6-4D0B-88BE-F7A7A20C92D8}" dateTime="2019-05-15T08:23:25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73"/>
  <sheetViews>
    <sheetView tabSelected="1" topLeftCell="KP132" zoomScale="115" zoomScaleNormal="115" workbookViewId="0">
      <selection activeCell="LB63" sqref="LB6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Z1" s="276" t="s">
        <v>109</v>
      </c>
      <c r="KA1" s="276" t="s">
        <v>95</v>
      </c>
      <c r="KB1" s="276" t="s">
        <v>96</v>
      </c>
      <c r="KC1" s="276" t="s">
        <v>104</v>
      </c>
      <c r="KD1" s="276" t="s">
        <v>110</v>
      </c>
      <c r="KE1" s="497" t="s">
        <v>121</v>
      </c>
      <c r="KF1" s="276" t="s">
        <v>103</v>
      </c>
      <c r="KG1" s="3" t="s">
        <v>1</v>
      </c>
      <c r="KH1" s="3" t="s">
        <v>2</v>
      </c>
      <c r="KI1" s="3" t="s">
        <v>3</v>
      </c>
      <c r="KJ1" s="3" t="s">
        <v>4</v>
      </c>
      <c r="KK1" s="3" t="s">
        <v>5</v>
      </c>
      <c r="KL1" s="3" t="s">
        <v>6</v>
      </c>
      <c r="KM1" s="3" t="s">
        <v>7</v>
      </c>
      <c r="KN1" s="3" t="s">
        <v>8</v>
      </c>
      <c r="KO1" s="3" t="s">
        <v>9</v>
      </c>
      <c r="KP1" s="3" t="s">
        <v>10</v>
      </c>
      <c r="KQ1" s="3" t="s">
        <v>11</v>
      </c>
      <c r="KR1" s="3" t="s">
        <v>12</v>
      </c>
      <c r="KS1" s="3" t="s">
        <v>13</v>
      </c>
      <c r="KT1" s="3" t="s">
        <v>14</v>
      </c>
      <c r="KU1" s="3" t="s">
        <v>15</v>
      </c>
      <c r="KV1" s="3" t="s">
        <v>16</v>
      </c>
      <c r="KW1" s="3" t="s">
        <v>17</v>
      </c>
      <c r="KX1" s="3" t="s">
        <v>18</v>
      </c>
      <c r="KY1" s="3" t="s">
        <v>19</v>
      </c>
      <c r="KZ1" s="3" t="s">
        <v>20</v>
      </c>
      <c r="LA1" s="3" t="s">
        <v>21</v>
      </c>
      <c r="LB1" s="3" t="s">
        <v>22</v>
      </c>
      <c r="LC1" s="3" t="s">
        <v>23</v>
      </c>
      <c r="LD1" s="3" t="s">
        <v>24</v>
      </c>
      <c r="LE1" s="3" t="s">
        <v>25</v>
      </c>
      <c r="LF1" s="3" t="s">
        <v>26</v>
      </c>
      <c r="LG1" s="3" t="s">
        <v>27</v>
      </c>
      <c r="LH1" s="3" t="s">
        <v>28</v>
      </c>
      <c r="LI1" s="3" t="s">
        <v>29</v>
      </c>
      <c r="LJ1" s="3" t="s">
        <v>30</v>
      </c>
      <c r="LK1" s="3" t="s">
        <v>31</v>
      </c>
      <c r="LL1" s="3" t="s">
        <v>32</v>
      </c>
      <c r="LM1" s="3" t="s">
        <v>33</v>
      </c>
      <c r="LN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Z2" t="s">
        <v>62</v>
      </c>
      <c r="KA2" s="55">
        <v>1.1463000000000001</v>
      </c>
      <c r="KB2" s="55">
        <v>1.14428</v>
      </c>
      <c r="KC2" s="55">
        <v>1.137</v>
      </c>
      <c r="KD2" s="55">
        <v>1.1228</v>
      </c>
      <c r="KE2" s="4" t="s">
        <v>36</v>
      </c>
      <c r="KF2" s="55">
        <v>1.1213</v>
      </c>
      <c r="KG2" s="6">
        <v>-1.8E-3</v>
      </c>
      <c r="KH2" s="6">
        <v>-2E-3</v>
      </c>
      <c r="KI2" s="6">
        <v>2.8E-3</v>
      </c>
      <c r="KJ2" s="6"/>
      <c r="KK2" s="6"/>
      <c r="KL2" s="6">
        <v>0</v>
      </c>
      <c r="KM2" s="6">
        <v>-5.0000000000000001E-4</v>
      </c>
      <c r="KN2" s="6">
        <v>1E-4</v>
      </c>
      <c r="KO2" s="6">
        <v>1.8E-3</v>
      </c>
      <c r="KP2" s="6">
        <v>2.3E-3</v>
      </c>
      <c r="KQ2" s="6"/>
      <c r="KR2" s="6"/>
      <c r="KS2" s="6">
        <v>-6.9999999999999999E-4</v>
      </c>
      <c r="KT2" s="6">
        <v>-2.8E-3</v>
      </c>
      <c r="KU2" s="506">
        <v>-3.0000000000000001E-3</v>
      </c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7">
        <f t="shared" ref="LL2:LL37" si="12">MIN(KG2:LK2)</f>
        <v>-3.0000000000000001E-3</v>
      </c>
      <c r="LM2" s="7">
        <f t="shared" ref="LM2:LM37" si="13">AVERAGE(KG2:LK2)</f>
        <v>-3.4545454545454544E-4</v>
      </c>
      <c r="LN2" s="7">
        <f t="shared" ref="LN2:LN37" si="14">MAX(KG2:LK2)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Z3" t="s">
        <v>62</v>
      </c>
      <c r="KA3" s="55">
        <v>1.2757000000000001</v>
      </c>
      <c r="KB3" s="55">
        <v>1.3101</v>
      </c>
      <c r="KC3" s="55">
        <v>1.3262</v>
      </c>
      <c r="KD3" s="55">
        <v>1.3028999999999999</v>
      </c>
      <c r="KE3" s="4" t="s">
        <v>37</v>
      </c>
      <c r="KF3" s="55">
        <v>1.3029999999999999</v>
      </c>
      <c r="KG3" s="6">
        <v>1.4E-3</v>
      </c>
      <c r="KH3" s="6">
        <v>-1.1000000000000001E-3</v>
      </c>
      <c r="KI3" s="6">
        <v>1.0800000000000001E-2</v>
      </c>
      <c r="KJ3" s="6"/>
      <c r="KK3" s="6"/>
      <c r="KL3" s="6">
        <v>-5.3E-3</v>
      </c>
      <c r="KM3" s="6">
        <v>-1.8E-3</v>
      </c>
      <c r="KN3" s="6">
        <v>-5.1000000000000004E-3</v>
      </c>
      <c r="KO3" s="6">
        <v>-2.0000000000000001E-4</v>
      </c>
      <c r="KP3" s="6">
        <v>0</v>
      </c>
      <c r="KQ3" s="6"/>
      <c r="KR3" s="6"/>
      <c r="KS3" s="6">
        <v>-3.3E-3</v>
      </c>
      <c r="KT3" s="6">
        <v>-4.0000000000000001E-3</v>
      </c>
      <c r="KU3" s="506">
        <v>-1.1999999999999999E-3</v>
      </c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7">
        <f t="shared" si="12"/>
        <v>-5.3E-3</v>
      </c>
      <c r="LM3" s="7">
        <f t="shared" si="13"/>
        <v>-8.9090909090909086E-4</v>
      </c>
      <c r="LN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A4" s="55">
        <v>0.98160000000000003</v>
      </c>
      <c r="KB4" s="55">
        <v>0.99428000000000005</v>
      </c>
      <c r="KC4" s="55">
        <v>0.99790000000000001</v>
      </c>
      <c r="KD4" s="55">
        <v>0.99399999999999999</v>
      </c>
      <c r="KE4" s="4" t="s">
        <v>38</v>
      </c>
      <c r="KF4" s="55">
        <v>1.0188999999999999</v>
      </c>
      <c r="KG4" s="6">
        <v>-1.2999999999999999E-3</v>
      </c>
      <c r="KH4" s="6">
        <v>1.5E-3</v>
      </c>
      <c r="KI4" s="6">
        <v>-2.5999999999999999E-3</v>
      </c>
      <c r="KJ4" s="6"/>
      <c r="KK4" s="6"/>
      <c r="KL4" s="6">
        <v>1.2999999999999999E-3</v>
      </c>
      <c r="KM4" s="6">
        <v>1.5E-3</v>
      </c>
      <c r="KN4" s="6">
        <v>1.2999999999999999E-3</v>
      </c>
      <c r="KO4" s="6">
        <v>-4.8999999999999998E-3</v>
      </c>
      <c r="KP4" s="6">
        <v>-4.1000000000000003E-3</v>
      </c>
      <c r="KQ4" s="6"/>
      <c r="KR4" s="6"/>
      <c r="KS4" s="6">
        <v>-4.7999999999999996E-3</v>
      </c>
      <c r="KT4" s="6">
        <v>2.5999999999999999E-3</v>
      </c>
      <c r="KU4" s="506">
        <v>-2.0000000000000001E-4</v>
      </c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7">
        <f t="shared" si="12"/>
        <v>-4.8999999999999998E-3</v>
      </c>
      <c r="LM4" s="7">
        <f t="shared" si="13"/>
        <v>-8.8181818181818185E-4</v>
      </c>
      <c r="LN4" s="7">
        <f t="shared" si="14"/>
        <v>2.5999999999999999E-3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A5" s="55">
        <v>109.613</v>
      </c>
      <c r="KB5" s="55">
        <v>108.76900000000001</v>
      </c>
      <c r="KC5" s="55">
        <v>111.372</v>
      </c>
      <c r="KD5" s="55">
        <v>111.02</v>
      </c>
      <c r="KE5" s="4" t="s">
        <v>39</v>
      </c>
      <c r="KF5" s="55">
        <v>111.41</v>
      </c>
      <c r="KG5" s="6">
        <v>-2.0000000000000001E-4</v>
      </c>
      <c r="KH5" s="6">
        <v>1.1000000000000001E-3</v>
      </c>
      <c r="KI5" s="6">
        <v>-3.7000000000000002E-3</v>
      </c>
      <c r="KJ5" s="6"/>
      <c r="KK5" s="6"/>
      <c r="KL5" s="6">
        <v>-2E-3</v>
      </c>
      <c r="KM5" s="6">
        <v>-5.0000000000000001E-3</v>
      </c>
      <c r="KN5" s="6">
        <v>-1.1999999999999999E-3</v>
      </c>
      <c r="KO5" s="6">
        <v>-2.8999999999999998E-3</v>
      </c>
      <c r="KP5" s="6">
        <v>1.8E-3</v>
      </c>
      <c r="KQ5" s="6"/>
      <c r="KR5" s="6"/>
      <c r="KS5" s="6">
        <v>-5.5999999999999999E-3</v>
      </c>
      <c r="KT5" s="6">
        <v>2.8999999999999998E-3</v>
      </c>
      <c r="KU5" s="506">
        <v>-2.3E-3</v>
      </c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7">
        <f t="shared" si="12"/>
        <v>-5.5999999999999999E-3</v>
      </c>
      <c r="LM5" s="7">
        <f t="shared" si="13"/>
        <v>-1.5545454545454545E-3</v>
      </c>
      <c r="LN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A6" s="55">
        <v>0.70489999999999997</v>
      </c>
      <c r="KB6" s="55">
        <v>0.72548000000000001</v>
      </c>
      <c r="KC6" s="55">
        <v>0.70920000000000005</v>
      </c>
      <c r="KD6" s="55">
        <v>0.71250000000000002</v>
      </c>
      <c r="KE6" s="4" t="s">
        <v>40</v>
      </c>
      <c r="KF6" s="55">
        <v>0.70440000000000003</v>
      </c>
      <c r="KG6" s="6">
        <v>-4.1999999999999997E-3</v>
      </c>
      <c r="KH6" s="6">
        <v>-1.9E-3</v>
      </c>
      <c r="KI6" s="6">
        <v>3.8E-3</v>
      </c>
      <c r="KJ6" s="6"/>
      <c r="KK6" s="6"/>
      <c r="KL6" s="6">
        <v>-3.5000000000000001E-3</v>
      </c>
      <c r="KM6" s="6">
        <v>2.7000000000000001E-3</v>
      </c>
      <c r="KN6" s="6">
        <v>-3.3999999999999998E-3</v>
      </c>
      <c r="KO6" s="6">
        <v>-2.0000000000000001E-4</v>
      </c>
      <c r="KP6" s="6">
        <v>2E-3</v>
      </c>
      <c r="KQ6" s="6"/>
      <c r="KR6" s="6"/>
      <c r="KS6" s="6">
        <v>-7.4999999999999997E-3</v>
      </c>
      <c r="KT6" s="6">
        <v>0</v>
      </c>
      <c r="KU6" s="506">
        <v>-3.7000000000000002E-3</v>
      </c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7">
        <f t="shared" si="12"/>
        <v>-7.4999999999999997E-3</v>
      </c>
      <c r="LM6" s="7">
        <f t="shared" si="13"/>
        <v>-1.4454545454545451E-3</v>
      </c>
      <c r="LN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A7" s="55">
        <v>0.67154999999999998</v>
      </c>
      <c r="KB7" s="55">
        <v>0.69093000000000004</v>
      </c>
      <c r="KC7" s="55">
        <v>0.68071000000000004</v>
      </c>
      <c r="KD7" s="55">
        <v>0.6825</v>
      </c>
      <c r="KE7" s="4" t="s">
        <v>41</v>
      </c>
      <c r="KF7" s="55">
        <v>0.66710000000000003</v>
      </c>
      <c r="KG7" s="6">
        <v>-7.4999999999999997E-3</v>
      </c>
      <c r="KH7" s="6">
        <v>-6.9999999999999999E-4</v>
      </c>
      <c r="KI7" s="6">
        <v>4.1000000000000003E-3</v>
      </c>
      <c r="KJ7" s="6"/>
      <c r="KK7" s="6"/>
      <c r="KL7" s="6">
        <v>-5.4999999999999997E-3</v>
      </c>
      <c r="KM7" s="6">
        <v>-1.2999999999999999E-3</v>
      </c>
      <c r="KN7" s="6">
        <v>-3.5999999999999999E-3</v>
      </c>
      <c r="KO7" s="6">
        <v>1.6999999999999999E-3</v>
      </c>
      <c r="KP7" s="6">
        <v>1.6999999999999999E-3</v>
      </c>
      <c r="KQ7" s="6"/>
      <c r="KR7" s="6"/>
      <c r="KS7" s="6">
        <v>-4.0000000000000001E-3</v>
      </c>
      <c r="KT7" s="6">
        <v>1E-3</v>
      </c>
      <c r="KU7" s="506">
        <v>-3.5999999999999999E-3</v>
      </c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7">
        <f t="shared" si="12"/>
        <v>-7.4999999999999997E-3</v>
      </c>
      <c r="LM7" s="7">
        <f t="shared" si="13"/>
        <v>-1.6090909090909085E-3</v>
      </c>
      <c r="LN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A8" s="55">
        <v>1.3637999999999999</v>
      </c>
      <c r="KB8" s="55">
        <v>1.31351</v>
      </c>
      <c r="KC8" s="55">
        <v>1.3168599999999999</v>
      </c>
      <c r="KD8" s="55">
        <v>1.3342000000000001</v>
      </c>
      <c r="KE8" s="4" t="s">
        <v>42</v>
      </c>
      <c r="KF8" s="55">
        <v>1.3387</v>
      </c>
      <c r="KG8" s="6">
        <v>3.3999999999999998E-3</v>
      </c>
      <c r="KH8" s="6">
        <v>2E-3</v>
      </c>
      <c r="KI8" s="6">
        <v>-3.7000000000000002E-3</v>
      </c>
      <c r="KJ8" s="6"/>
      <c r="KK8" s="6"/>
      <c r="KL8" s="6">
        <v>1.8E-3</v>
      </c>
      <c r="KM8" s="6">
        <v>1.8E-3</v>
      </c>
      <c r="KN8" s="6">
        <v>5.0000000000000001E-4</v>
      </c>
      <c r="KO8" s="6">
        <v>-2.9999999999999997E-4</v>
      </c>
      <c r="KP8" s="6">
        <v>-3.8999999999999998E-3</v>
      </c>
      <c r="KQ8" s="6"/>
      <c r="KR8" s="6"/>
      <c r="KS8" s="6">
        <v>4.7000000000000002E-3</v>
      </c>
      <c r="KT8" s="6">
        <v>-8.9999999999999998E-4</v>
      </c>
      <c r="KU8" s="506">
        <v>1E-3</v>
      </c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7">
        <f t="shared" si="12"/>
        <v>-3.8999999999999998E-3</v>
      </c>
      <c r="LM8" s="7">
        <f t="shared" si="13"/>
        <v>5.8181818181818183E-4</v>
      </c>
      <c r="LN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A9" s="278"/>
      <c r="KB9" s="12"/>
      <c r="KC9" s="12"/>
      <c r="KD9" s="12"/>
      <c r="KE9" s="11" t="s">
        <v>43</v>
      </c>
      <c r="KF9" s="12"/>
      <c r="KG9" s="13">
        <f t="shared" ref="KG9" si="33">SUM( -KG2, -KG3,KG4,KG5, -KG6, -KG7,KG8)</f>
        <v>1.3999999999999999E-2</v>
      </c>
      <c r="KH9" s="13">
        <f t="shared" ref="KH9:KK9" si="34">SUM( -KH2, -KH3,KH4,KH5, -KH6, -KH7,KH8)</f>
        <v>1.03E-2</v>
      </c>
      <c r="KI9" s="13">
        <f t="shared" si="34"/>
        <v>-3.15E-2</v>
      </c>
      <c r="KJ9" s="13">
        <f t="shared" si="34"/>
        <v>0</v>
      </c>
      <c r="KK9" s="13">
        <f t="shared" si="34"/>
        <v>0</v>
      </c>
      <c r="KL9" s="13">
        <f t="shared" ref="KL9" si="35">SUM( -KL2, -KL3,KL4,KL5, -KL6, -KL7,KL8)</f>
        <v>1.5399999999999999E-2</v>
      </c>
      <c r="KM9" s="13">
        <f t="shared" ref="KM9:LK9" si="36">SUM( -KM2, -KM3,KM4,KM5, -KM6, -KM7,KM8)</f>
        <v>-8.0000000000000036E-4</v>
      </c>
      <c r="KN9" s="13">
        <f t="shared" si="36"/>
        <v>1.26E-2</v>
      </c>
      <c r="KO9" s="13">
        <f t="shared" si="36"/>
        <v>-1.1199999999999998E-2</v>
      </c>
      <c r="KP9" s="13">
        <f t="shared" si="36"/>
        <v>-1.2199999999999999E-2</v>
      </c>
      <c r="KQ9" s="13">
        <f t="shared" si="36"/>
        <v>0</v>
      </c>
      <c r="KR9" s="13">
        <f t="shared" si="36"/>
        <v>0</v>
      </c>
      <c r="KS9" s="13">
        <f t="shared" si="36"/>
        <v>9.7999999999999997E-3</v>
      </c>
      <c r="KT9" s="13">
        <f t="shared" si="36"/>
        <v>1.0400000000000001E-2</v>
      </c>
      <c r="KU9" s="13">
        <f t="shared" si="36"/>
        <v>1.0000000000000002E-2</v>
      </c>
      <c r="KV9" s="13">
        <f t="shared" si="36"/>
        <v>0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13">
        <f t="shared" si="36"/>
        <v>0</v>
      </c>
      <c r="LC9" s="13">
        <f t="shared" si="36"/>
        <v>0</v>
      </c>
      <c r="LD9" s="13">
        <f t="shared" si="36"/>
        <v>0</v>
      </c>
      <c r="LE9" s="13">
        <f t="shared" si="36"/>
        <v>0</v>
      </c>
      <c r="LF9" s="13">
        <f t="shared" si="36"/>
        <v>0</v>
      </c>
      <c r="LG9" s="13">
        <f t="shared" si="36"/>
        <v>0</v>
      </c>
      <c r="LH9" s="13">
        <f t="shared" si="36"/>
        <v>0</v>
      </c>
      <c r="LI9" s="13">
        <f t="shared" si="36"/>
        <v>0</v>
      </c>
      <c r="LJ9" s="13">
        <f t="shared" si="36"/>
        <v>0</v>
      </c>
      <c r="LK9" s="13">
        <f t="shared" si="36"/>
        <v>0</v>
      </c>
      <c r="LL9" s="7">
        <f t="shared" si="12"/>
        <v>-3.15E-2</v>
      </c>
      <c r="LM9" s="7">
        <f t="shared" si="13"/>
        <v>8.6451612903225825E-4</v>
      </c>
      <c r="LN9" s="7">
        <f t="shared" si="14"/>
        <v>1.5399999999999999E-2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A10" s="55">
        <v>0.89770000000000005</v>
      </c>
      <c r="KB10" s="55">
        <v>0.87333000000000005</v>
      </c>
      <c r="KC10" s="55">
        <v>0.85709999999999997</v>
      </c>
      <c r="KD10" s="55">
        <v>0.86119999999999997</v>
      </c>
      <c r="KE10" s="4" t="s">
        <v>44</v>
      </c>
      <c r="KF10" s="55">
        <v>0.86009999999999998</v>
      </c>
      <c r="KG10" s="6">
        <v>-2.8E-3</v>
      </c>
      <c r="KH10" s="6">
        <v>-8.0000000000000004E-4</v>
      </c>
      <c r="KI10" s="6">
        <v>-7.4000000000000003E-3</v>
      </c>
      <c r="KJ10" s="6"/>
      <c r="KK10" s="6"/>
      <c r="KL10" s="6">
        <v>5.8999999999999999E-3</v>
      </c>
      <c r="KM10" s="6">
        <v>1.4E-3</v>
      </c>
      <c r="KN10" s="6">
        <v>5.3E-3</v>
      </c>
      <c r="KO10" s="6">
        <v>1.9E-3</v>
      </c>
      <c r="KP10" s="6">
        <v>2.5000000000000001E-3</v>
      </c>
      <c r="KQ10" s="6"/>
      <c r="KR10" s="6"/>
      <c r="KS10" s="6">
        <v>2.8999999999999998E-3</v>
      </c>
      <c r="KT10" s="6">
        <v>1.6000000000000001E-3</v>
      </c>
      <c r="KU10" s="506">
        <v>-5.9999999999999995E-4</v>
      </c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16">
        <f t="shared" si="12"/>
        <v>-7.4000000000000003E-3</v>
      </c>
      <c r="LM10" s="16">
        <f t="shared" si="13"/>
        <v>9.0000000000000008E-4</v>
      </c>
      <c r="LN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A11" s="55">
        <v>1.1255999999999999</v>
      </c>
      <c r="KB11" s="55">
        <v>1.1378200000000001</v>
      </c>
      <c r="KC11" s="55">
        <v>1.1345799999999999</v>
      </c>
      <c r="KD11" s="55">
        <v>1.1168</v>
      </c>
      <c r="KE11" s="4" t="s">
        <v>45</v>
      </c>
      <c r="KF11" s="55">
        <v>1.1429</v>
      </c>
      <c r="KG11" s="6">
        <v>-3.2000000000000002E-3</v>
      </c>
      <c r="KH11" s="6">
        <v>-4.0000000000000002E-4</v>
      </c>
      <c r="KI11" s="6">
        <v>-2.9999999999999997E-4</v>
      </c>
      <c r="KJ11" s="6"/>
      <c r="KK11" s="6"/>
      <c r="KL11" s="6">
        <v>1.6999999999999999E-3</v>
      </c>
      <c r="KM11" s="6">
        <v>1E-3</v>
      </c>
      <c r="KN11" s="6">
        <v>1.4E-3</v>
      </c>
      <c r="KO11" s="6">
        <v>-3.2000000000000002E-3</v>
      </c>
      <c r="KP11" s="6">
        <v>-1.6000000000000001E-3</v>
      </c>
      <c r="KQ11" s="6"/>
      <c r="KR11" s="6"/>
      <c r="KS11" s="6">
        <v>-5.7999999999999996E-3</v>
      </c>
      <c r="KT11" s="6">
        <v>5.9999999999999995E-4</v>
      </c>
      <c r="KU11" s="506">
        <v>-2.0999999999999999E-3</v>
      </c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12"/>
        <v>-5.7999999999999996E-3</v>
      </c>
      <c r="LM11" s="16">
        <f t="shared" si="13"/>
        <v>-1.0818181818181818E-3</v>
      </c>
      <c r="LN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A12" s="55">
        <v>125.81</v>
      </c>
      <c r="KB12" s="55">
        <v>124.464</v>
      </c>
      <c r="KC12" s="55">
        <v>126.628</v>
      </c>
      <c r="KD12" s="55">
        <v>124.67</v>
      </c>
      <c r="KE12" s="4" t="s">
        <v>46</v>
      </c>
      <c r="KF12" s="55">
        <v>124.98</v>
      </c>
      <c r="KG12" s="6">
        <v>-2.0999999999999999E-3</v>
      </c>
      <c r="KH12" s="6">
        <v>-1E-3</v>
      </c>
      <c r="KI12" s="6">
        <v>-8.0000000000000004E-4</v>
      </c>
      <c r="KJ12" s="6"/>
      <c r="KK12" s="6"/>
      <c r="KL12" s="6">
        <v>-2E-3</v>
      </c>
      <c r="KM12" s="6">
        <v>-5.3E-3</v>
      </c>
      <c r="KN12" s="6">
        <v>-1.2999999999999999E-3</v>
      </c>
      <c r="KO12" s="6">
        <v>-1.1000000000000001E-3</v>
      </c>
      <c r="KP12" s="6">
        <v>4.1000000000000003E-3</v>
      </c>
      <c r="KQ12" s="6"/>
      <c r="KR12" s="6"/>
      <c r="KS12" s="6">
        <v>-6.7000000000000002E-3</v>
      </c>
      <c r="KT12" s="6">
        <v>1E-3</v>
      </c>
      <c r="KU12" s="506">
        <v>-4.3E-3</v>
      </c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12"/>
        <v>-6.7000000000000002E-3</v>
      </c>
      <c r="LM12" s="16">
        <f t="shared" si="13"/>
        <v>-1.772727272727273E-3</v>
      </c>
      <c r="LN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A13" s="55">
        <v>1.6263000000000001</v>
      </c>
      <c r="KB13" s="55">
        <v>1.5771999999999999</v>
      </c>
      <c r="KC13" s="55">
        <v>1.60215</v>
      </c>
      <c r="KD13" s="55">
        <v>1.5744</v>
      </c>
      <c r="KE13" s="4" t="s">
        <v>47</v>
      </c>
      <c r="KF13" s="55">
        <v>1.5902000000000001</v>
      </c>
      <c r="KG13" s="6">
        <v>3.3E-3</v>
      </c>
      <c r="KH13" s="6">
        <v>2.9999999999999997E-4</v>
      </c>
      <c r="KI13" s="6">
        <v>-4.0000000000000002E-4</v>
      </c>
      <c r="KJ13" s="6"/>
      <c r="KK13" s="6"/>
      <c r="KL13" s="6">
        <v>3.8999999999999998E-3</v>
      </c>
      <c r="KM13" s="6">
        <v>-3.0999999999999999E-3</v>
      </c>
      <c r="KN13" s="6">
        <v>3.5999999999999999E-3</v>
      </c>
      <c r="KO13" s="6">
        <v>2.2000000000000001E-3</v>
      </c>
      <c r="KP13" s="6">
        <v>5.9999999999999995E-4</v>
      </c>
      <c r="KQ13" s="6"/>
      <c r="KR13" s="6"/>
      <c r="KS13" s="6">
        <v>7.4000000000000003E-3</v>
      </c>
      <c r="KT13" s="6">
        <v>-1.6999999999999999E-3</v>
      </c>
      <c r="KU13" s="506">
        <v>1.9E-3</v>
      </c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12"/>
        <v>-3.0999999999999999E-3</v>
      </c>
      <c r="LM13" s="16">
        <f t="shared" si="13"/>
        <v>1.6363636363636363E-3</v>
      </c>
      <c r="LN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A14" s="55">
        <v>1.7045999999999999</v>
      </c>
      <c r="KB14" s="55">
        <v>1.6559999999999999</v>
      </c>
      <c r="KC14" s="55">
        <v>1.6697</v>
      </c>
      <c r="KD14" s="55">
        <v>1.6434</v>
      </c>
      <c r="KE14" s="4" t="s">
        <v>48</v>
      </c>
      <c r="KF14" s="55">
        <v>1.6793</v>
      </c>
      <c r="KG14" s="6">
        <v>6.4000000000000003E-3</v>
      </c>
      <c r="KH14" s="6">
        <v>-1.1999999999999999E-3</v>
      </c>
      <c r="KI14" s="6">
        <v>-1.1000000000000001E-3</v>
      </c>
      <c r="KJ14" s="6"/>
      <c r="KK14" s="6"/>
      <c r="KL14" s="6">
        <v>6.0000000000000001E-3</v>
      </c>
      <c r="KM14" s="6">
        <v>1E-3</v>
      </c>
      <c r="KN14" s="6">
        <v>4.4999999999999997E-3</v>
      </c>
      <c r="KO14" s="6">
        <v>2.0000000000000001E-4</v>
      </c>
      <c r="KP14" s="6">
        <v>8.9999999999999998E-4</v>
      </c>
      <c r="KQ14" s="6"/>
      <c r="KR14" s="6"/>
      <c r="KS14" s="6">
        <v>4.1999999999999997E-3</v>
      </c>
      <c r="KT14" s="6">
        <v>-2.5999999999999999E-3</v>
      </c>
      <c r="KU14" s="506">
        <v>1.9E-3</v>
      </c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12"/>
        <v>-2.5999999999999999E-3</v>
      </c>
      <c r="LM14" s="16">
        <f t="shared" si="13"/>
        <v>1.8363636363636366E-3</v>
      </c>
      <c r="LN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A15" s="55">
        <v>1.5636000000000001</v>
      </c>
      <c r="KB15" s="55">
        <v>1.50302</v>
      </c>
      <c r="KC15" s="55">
        <v>1.4972399999999999</v>
      </c>
      <c r="KD15" s="55">
        <v>1.4976</v>
      </c>
      <c r="KE15" s="4" t="s">
        <v>49</v>
      </c>
      <c r="KF15" s="55">
        <v>1.5011000000000001</v>
      </c>
      <c r="KG15" s="6">
        <v>1.5E-3</v>
      </c>
      <c r="KH15" s="6">
        <v>1E-4</v>
      </c>
      <c r="KI15" s="6">
        <v>-6.9999999999999999E-4</v>
      </c>
      <c r="KJ15" s="6"/>
      <c r="KK15" s="6"/>
      <c r="KL15" s="6">
        <v>1.8E-3</v>
      </c>
      <c r="KM15" s="6">
        <v>1.2999999999999999E-3</v>
      </c>
      <c r="KN15" s="6">
        <v>5.0000000000000001E-4</v>
      </c>
      <c r="KO15" s="6">
        <v>1.5E-3</v>
      </c>
      <c r="KP15" s="6">
        <v>-1.6000000000000001E-3</v>
      </c>
      <c r="KQ15" s="6"/>
      <c r="KR15" s="6"/>
      <c r="KS15" s="6">
        <v>4.3E-3</v>
      </c>
      <c r="KT15" s="6">
        <v>-2.3E-3</v>
      </c>
      <c r="KU15" s="506">
        <v>-8.9999999999999998E-4</v>
      </c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12"/>
        <v>-2.3E-3</v>
      </c>
      <c r="LM15" s="16">
        <f t="shared" si="13"/>
        <v>5.0000000000000001E-4</v>
      </c>
      <c r="LN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A16" s="279"/>
      <c r="KB16" s="19"/>
      <c r="KC16" s="19"/>
      <c r="KD16" s="19"/>
      <c r="KE16" s="18" t="s">
        <v>50</v>
      </c>
      <c r="KF16" s="19"/>
      <c r="KG16" s="20">
        <f t="shared" ref="KG16:KL16" si="47">SUM(KG10,KG11,KG12,KG13,KG14,KG15,KG2)</f>
        <v>1.3000000000000008E-3</v>
      </c>
      <c r="KH16" s="20">
        <f t="shared" si="47"/>
        <v>-5.000000000000001E-3</v>
      </c>
      <c r="KI16" s="20">
        <f t="shared" si="47"/>
        <v>-7.899999999999999E-3</v>
      </c>
      <c r="KJ16" s="20">
        <f t="shared" si="47"/>
        <v>0</v>
      </c>
      <c r="KK16" s="20">
        <f t="shared" si="47"/>
        <v>0</v>
      </c>
      <c r="KL16" s="20">
        <f t="shared" si="47"/>
        <v>1.7299999999999999E-2</v>
      </c>
      <c r="KM16" s="20">
        <f t="shared" ref="KM16:LA16" si="48">SUM(KM2,KM10:KM15)</f>
        <v>-4.2000000000000006E-3</v>
      </c>
      <c r="KN16" s="20">
        <f>SUM(KN10,KN11,KN12,KN13,KN14,KN15,KN2)</f>
        <v>1.4100000000000001E-2</v>
      </c>
      <c r="KO16" s="20">
        <f>SUM(KO10,KO11,KO12,KO13,KO14,KO15,KO2)</f>
        <v>3.3E-3</v>
      </c>
      <c r="KP16" s="20">
        <f>SUM(KP10,KP11,KP12,KP13,KP14,KP15,KP2)</f>
        <v>7.1999999999999998E-3</v>
      </c>
      <c r="KQ16" s="20">
        <f>SUM(KQ10,KQ11,KQ12,KQ13,KQ14,KQ15,KQ2)</f>
        <v>0</v>
      </c>
      <c r="KR16" s="20">
        <f>SUM(KR10,KR11,KR12,KR13,KR14,KR15,KR2)</f>
        <v>0</v>
      </c>
      <c r="KS16" s="20">
        <f t="shared" si="48"/>
        <v>5.5999999999999999E-3</v>
      </c>
      <c r="KT16" s="20">
        <f t="shared" si="48"/>
        <v>-6.1999999999999998E-3</v>
      </c>
      <c r="KU16" s="20">
        <f>SUM(KU10,KU11,KU12,KU13,KU14,KU15,KU2)</f>
        <v>-7.0999999999999995E-3</v>
      </c>
      <c r="KV16" s="20">
        <f>SUM(KV10,KV11,KV12,KV13,KV14,KV15,KV2)</f>
        <v>0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 t="shared" si="48"/>
        <v>0</v>
      </c>
      <c r="LA16" s="20">
        <f t="shared" si="48"/>
        <v>0</v>
      </c>
      <c r="LB16" s="20">
        <f t="shared" ref="LB16:LK16" si="49">SUM(LB10,LB11,LB12,LB13,LB14,LB15,LB2)</f>
        <v>0</v>
      </c>
      <c r="LC16" s="20">
        <f t="shared" si="49"/>
        <v>0</v>
      </c>
      <c r="LD16" s="20">
        <f t="shared" si="49"/>
        <v>0</v>
      </c>
      <c r="LE16" s="20">
        <f t="shared" si="49"/>
        <v>0</v>
      </c>
      <c r="LF16" s="20">
        <f t="shared" si="49"/>
        <v>0</v>
      </c>
      <c r="LG16" s="20">
        <f t="shared" si="49"/>
        <v>0</v>
      </c>
      <c r="LH16" s="20">
        <f t="shared" si="49"/>
        <v>0</v>
      </c>
      <c r="LI16" s="20">
        <f t="shared" si="49"/>
        <v>0</v>
      </c>
      <c r="LJ16" s="20">
        <f t="shared" si="49"/>
        <v>0</v>
      </c>
      <c r="LK16" s="20">
        <f t="shared" si="49"/>
        <v>0</v>
      </c>
      <c r="LL16" s="16">
        <f t="shared" si="12"/>
        <v>-7.899999999999999E-3</v>
      </c>
      <c r="LM16" s="16">
        <f t="shared" si="13"/>
        <v>5.9354838709677418E-4</v>
      </c>
      <c r="LN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50">SUM(MU10,MU11,MU12,MU13,MU14,MU15,MU2)</f>
        <v>0</v>
      </c>
      <c r="MV16" s="20">
        <f t="shared" si="50"/>
        <v>0</v>
      </c>
      <c r="MW16" s="20">
        <f t="shared" si="50"/>
        <v>0</v>
      </c>
      <c r="MX16" s="20">
        <f t="shared" si="50"/>
        <v>0</v>
      </c>
      <c r="MY16" s="20">
        <f t="shared" si="50"/>
        <v>0</v>
      </c>
      <c r="MZ16" s="20">
        <f t="shared" si="50"/>
        <v>0</v>
      </c>
      <c r="NA16" s="20">
        <f t="shared" ref="NA16" si="51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52">SUM(NP10,NP11,NP12,NP13,NP14,NP15,NP2)</f>
        <v>0</v>
      </c>
      <c r="NQ16" s="20">
        <f t="shared" si="52"/>
        <v>0</v>
      </c>
      <c r="NR16" s="20">
        <f t="shared" si="52"/>
        <v>0</v>
      </c>
      <c r="NS16" s="20">
        <f t="shared" si="52"/>
        <v>0</v>
      </c>
      <c r="NT16" s="20">
        <f t="shared" si="52"/>
        <v>0</v>
      </c>
      <c r="NU16" s="20">
        <f t="shared" si="52"/>
        <v>0</v>
      </c>
      <c r="NV16" s="20">
        <f t="shared" si="52"/>
        <v>0</v>
      </c>
      <c r="NW16" s="20">
        <f t="shared" si="52"/>
        <v>0</v>
      </c>
      <c r="NX16" s="20">
        <f t="shared" si="52"/>
        <v>0</v>
      </c>
      <c r="NY16" s="20">
        <f t="shared" si="52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53">SUM(PN10,PN11,PN12,PN13,PN14,PN15,PN2)</f>
        <v>0</v>
      </c>
      <c r="PO16" s="20">
        <f t="shared" si="53"/>
        <v>0</v>
      </c>
      <c r="PP16" s="20">
        <f t="shared" si="53"/>
        <v>0</v>
      </c>
      <c r="PQ16" s="20">
        <f t="shared" si="53"/>
        <v>0</v>
      </c>
      <c r="PR16" s="20">
        <f t="shared" si="53"/>
        <v>0</v>
      </c>
      <c r="PS16" s="20">
        <f t="shared" si="53"/>
        <v>0</v>
      </c>
      <c r="PT16" s="20">
        <f t="shared" ref="PT16" si="54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5">SUM(QI10,QI11,QI12,QI13,QI14,QI15,QI2)</f>
        <v>0</v>
      </c>
      <c r="QJ16" s="20">
        <f t="shared" si="55"/>
        <v>0</v>
      </c>
      <c r="QK16" s="20">
        <f t="shared" si="55"/>
        <v>0</v>
      </c>
      <c r="QL16" s="20">
        <f t="shared" si="55"/>
        <v>0</v>
      </c>
      <c r="QM16" s="20">
        <f t="shared" si="55"/>
        <v>0</v>
      </c>
      <c r="QN16" s="20">
        <f t="shared" si="55"/>
        <v>0</v>
      </c>
      <c r="QO16" s="20">
        <f t="shared" si="55"/>
        <v>0</v>
      </c>
      <c r="QP16" s="20">
        <f t="shared" si="55"/>
        <v>0</v>
      </c>
      <c r="QQ16" s="20">
        <f t="shared" si="55"/>
        <v>0</v>
      </c>
      <c r="QR16" s="20">
        <f t="shared" si="55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A17" s="55">
        <v>1.2522</v>
      </c>
      <c r="KB17" s="55">
        <v>1.3025899999999999</v>
      </c>
      <c r="KC17" s="55">
        <v>1.3233999999999999</v>
      </c>
      <c r="KD17" s="55">
        <v>1.2961</v>
      </c>
      <c r="KE17" s="21" t="s">
        <v>51</v>
      </c>
      <c r="KF17" s="55">
        <v>1.327</v>
      </c>
      <c r="KG17" s="6">
        <v>4.0000000000000002E-4</v>
      </c>
      <c r="KH17" s="6">
        <v>1E-4</v>
      </c>
      <c r="KI17" s="6">
        <v>8.8000000000000005E-3</v>
      </c>
      <c r="KJ17" s="6"/>
      <c r="KK17" s="6"/>
      <c r="KL17" s="6">
        <v>-4.0000000000000001E-3</v>
      </c>
      <c r="KM17" s="6">
        <v>-2.0000000000000001E-4</v>
      </c>
      <c r="KN17" s="6">
        <v>-3.7000000000000002E-3</v>
      </c>
      <c r="KO17" s="6">
        <v>-5.3E-3</v>
      </c>
      <c r="KP17" s="6">
        <v>-4.3E-3</v>
      </c>
      <c r="KQ17" s="6"/>
      <c r="KR17" s="6"/>
      <c r="KS17" s="6">
        <v>-8.3999999999999995E-3</v>
      </c>
      <c r="KT17" s="6">
        <v>-1.4E-3</v>
      </c>
      <c r="KU17" s="506">
        <v>-1.2999999999999999E-3</v>
      </c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22">
        <f t="shared" si="12"/>
        <v>-8.3999999999999995E-3</v>
      </c>
      <c r="LM17" s="22">
        <f t="shared" si="13"/>
        <v>-1.7545454545454539E-3</v>
      </c>
      <c r="LN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A18" s="55">
        <v>139.83000000000001</v>
      </c>
      <c r="KB18" s="55">
        <v>142.5</v>
      </c>
      <c r="KC18" s="55">
        <v>147.697</v>
      </c>
      <c r="KD18" s="55">
        <v>144.66</v>
      </c>
      <c r="KE18" s="21" t="s">
        <v>52</v>
      </c>
      <c r="KF18" s="55">
        <v>145.22999999999999</v>
      </c>
      <c r="KG18" s="6">
        <v>1.1000000000000001E-3</v>
      </c>
      <c r="KH18" s="6">
        <v>-2.0000000000000001E-4</v>
      </c>
      <c r="KI18" s="6">
        <v>7.0000000000000001E-3</v>
      </c>
      <c r="KJ18" s="6"/>
      <c r="KK18" s="6"/>
      <c r="KL18" s="6">
        <v>-6.4999999999999997E-3</v>
      </c>
      <c r="KM18" s="6">
        <v>-6.6E-3</v>
      </c>
      <c r="KN18" s="6">
        <v>-6.3E-3</v>
      </c>
      <c r="KO18" s="6">
        <v>-3.0000000000000001E-3</v>
      </c>
      <c r="KP18" s="6">
        <v>1.9E-3</v>
      </c>
      <c r="KQ18" s="6"/>
      <c r="KR18" s="6"/>
      <c r="KS18" s="6">
        <v>-8.8000000000000005E-3</v>
      </c>
      <c r="KT18" s="6">
        <v>-8.9999999999999998E-4</v>
      </c>
      <c r="KU18" s="506">
        <v>-3.3E-3</v>
      </c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22">
        <f t="shared" si="12"/>
        <v>-8.8000000000000005E-3</v>
      </c>
      <c r="LM18" s="22">
        <f t="shared" si="13"/>
        <v>-2.3272727272727273E-3</v>
      </c>
      <c r="LN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A19" s="55">
        <v>1.8096000000000001</v>
      </c>
      <c r="KB19" s="55">
        <v>1.8057000000000001</v>
      </c>
      <c r="KC19" s="55">
        <v>1.86887</v>
      </c>
      <c r="KD19" s="55">
        <v>1.8280000000000001</v>
      </c>
      <c r="KE19" s="21" t="s">
        <v>53</v>
      </c>
      <c r="KF19" s="55">
        <v>1.8469</v>
      </c>
      <c r="KG19" s="6">
        <v>6.8999999999999999E-3</v>
      </c>
      <c r="KH19" s="6">
        <v>1.1000000000000001E-3</v>
      </c>
      <c r="KI19" s="6">
        <v>8.0000000000000002E-3</v>
      </c>
      <c r="KJ19" s="6"/>
      <c r="KK19" s="6"/>
      <c r="KL19" s="6">
        <v>-8.9999999999999998E-4</v>
      </c>
      <c r="KM19" s="6">
        <v>-4.1000000000000003E-3</v>
      </c>
      <c r="KN19" s="6">
        <v>-1.5E-3</v>
      </c>
      <c r="KO19" s="6">
        <v>2.0000000000000001E-4</v>
      </c>
      <c r="KP19" s="6">
        <v>-1.8E-3</v>
      </c>
      <c r="KQ19" s="6"/>
      <c r="KR19" s="6"/>
      <c r="KS19" s="6">
        <v>4.5999999999999999E-3</v>
      </c>
      <c r="KT19" s="6">
        <v>-3.8E-3</v>
      </c>
      <c r="KU19" s="506">
        <v>2.3999999999999998E-3</v>
      </c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22">
        <f t="shared" si="12"/>
        <v>-4.1000000000000003E-3</v>
      </c>
      <c r="LM19" s="22">
        <f t="shared" si="13"/>
        <v>1.0090909090909091E-3</v>
      </c>
      <c r="LN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A20" s="55">
        <v>1.8977999999999999</v>
      </c>
      <c r="KB20" s="55">
        <v>1.8957599999999999</v>
      </c>
      <c r="KC20" s="55">
        <v>1.94747</v>
      </c>
      <c r="KD20" s="55">
        <v>1.9078999999999999</v>
      </c>
      <c r="KE20" s="4" t="s">
        <v>54</v>
      </c>
      <c r="KF20" s="55">
        <v>1.952</v>
      </c>
      <c r="KG20" s="6">
        <v>9.4000000000000004E-3</v>
      </c>
      <c r="KH20" s="6">
        <v>-2.0000000000000001E-4</v>
      </c>
      <c r="KI20" s="6">
        <v>6.4000000000000003E-3</v>
      </c>
      <c r="KJ20" s="6"/>
      <c r="KK20" s="6"/>
      <c r="KL20" s="6">
        <v>-1E-4</v>
      </c>
      <c r="KM20" s="6">
        <v>-6.9999999999999999E-4</v>
      </c>
      <c r="KN20" s="6">
        <v>-1.1999999999999999E-3</v>
      </c>
      <c r="KO20" s="6">
        <v>-1.6999999999999999E-3</v>
      </c>
      <c r="KP20" s="6">
        <v>-1.5E-3</v>
      </c>
      <c r="KQ20" s="6"/>
      <c r="KR20" s="6"/>
      <c r="KS20" s="6">
        <v>1.1000000000000001E-3</v>
      </c>
      <c r="KT20" s="6">
        <v>-4.8999999999999998E-3</v>
      </c>
      <c r="KU20" s="506">
        <v>2.3999999999999998E-3</v>
      </c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22">
        <f t="shared" si="12"/>
        <v>-4.8999999999999998E-3</v>
      </c>
      <c r="LM20" s="22">
        <f t="shared" si="13"/>
        <v>8.1818181818181827E-4</v>
      </c>
      <c r="LN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A21" s="55">
        <v>1.7393000000000001</v>
      </c>
      <c r="KB21" s="55">
        <v>1.7208300000000001</v>
      </c>
      <c r="KC21" s="55">
        <v>1.7461800000000001</v>
      </c>
      <c r="KD21" s="55">
        <v>1.7385999999999999</v>
      </c>
      <c r="KE21" s="4" t="s">
        <v>55</v>
      </c>
      <c r="KF21" s="55">
        <v>1.7439</v>
      </c>
      <c r="KG21" s="6">
        <v>4.7999999999999996E-3</v>
      </c>
      <c r="KH21" s="6">
        <v>1E-3</v>
      </c>
      <c r="KI21" s="6">
        <v>7.3000000000000001E-3</v>
      </c>
      <c r="KJ21" s="6"/>
      <c r="KK21" s="6"/>
      <c r="KL21" s="6">
        <v>-3.3999999999999998E-3</v>
      </c>
      <c r="KM21" s="6">
        <v>2.9999999999999997E-4</v>
      </c>
      <c r="KN21" s="6">
        <v>-4.5999999999999999E-3</v>
      </c>
      <c r="KO21" s="6">
        <v>-5.9999999999999995E-4</v>
      </c>
      <c r="KP21" s="6">
        <v>-4.0000000000000001E-3</v>
      </c>
      <c r="KQ21" s="6"/>
      <c r="KR21" s="6"/>
      <c r="KS21" s="6">
        <v>1.4E-3</v>
      </c>
      <c r="KT21" s="6">
        <v>-4.4999999999999997E-3</v>
      </c>
      <c r="KU21" s="506">
        <v>0</v>
      </c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22">
        <f t="shared" si="12"/>
        <v>-4.5999999999999999E-3</v>
      </c>
      <c r="LM21" s="22">
        <f t="shared" si="13"/>
        <v>-2.0909090909090902E-4</v>
      </c>
      <c r="LN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6">SUM(AI3, -AI10,AI17:AI21)</f>
        <v>0</v>
      </c>
      <c r="AJ22" s="25">
        <f t="shared" si="56"/>
        <v>0</v>
      </c>
      <c r="AK22" s="25">
        <f t="shared" si="56"/>
        <v>5.0999999999999995E-3</v>
      </c>
      <c r="AL22" s="25">
        <f t="shared" si="56"/>
        <v>-2.4400000000000002E-2</v>
      </c>
      <c r="AM22" s="25">
        <f t="shared" si="56"/>
        <v>6.0000000000000071E-4</v>
      </c>
      <c r="AN22" s="25">
        <f t="shared" si="56"/>
        <v>-4.1000000000000003E-3</v>
      </c>
      <c r="AO22" s="25">
        <f t="shared" si="56"/>
        <v>4.6100000000000002E-2</v>
      </c>
      <c r="AP22" s="25">
        <f t="shared" ref="AP22:AU22" si="57">SUM(AP3, -AP10,AP17:AP21)</f>
        <v>0</v>
      </c>
      <c r="AQ22" s="25">
        <f t="shared" si="57"/>
        <v>0</v>
      </c>
      <c r="AR22" s="25">
        <f t="shared" si="57"/>
        <v>1.72E-2</v>
      </c>
      <c r="AS22" s="25">
        <f t="shared" si="57"/>
        <v>1.5199999999999998E-2</v>
      </c>
      <c r="AT22" s="25">
        <f t="shared" si="57"/>
        <v>2.81E-2</v>
      </c>
      <c r="AU22" s="25">
        <f t="shared" si="57"/>
        <v>6.3699999999999993E-2</v>
      </c>
      <c r="AV22" s="25">
        <f t="shared" ref="AV22:BE22" si="58">SUM(AV3, -AV10,AV17:AV21)</f>
        <v>-4.53E-2</v>
      </c>
      <c r="AW22" s="25">
        <f t="shared" si="58"/>
        <v>0</v>
      </c>
      <c r="AX22" s="25">
        <f t="shared" si="58"/>
        <v>0</v>
      </c>
      <c r="AY22" s="25">
        <f t="shared" si="58"/>
        <v>1.5599999999999999E-2</v>
      </c>
      <c r="AZ22" s="25">
        <f t="shared" si="58"/>
        <v>4.3300000000000005E-2</v>
      </c>
      <c r="BA22" s="25">
        <f t="shared" si="58"/>
        <v>5.1900000000000002E-2</v>
      </c>
      <c r="BB22" s="25">
        <f t="shared" si="58"/>
        <v>1.6100000000000003E-2</v>
      </c>
      <c r="BC22" s="25">
        <f t="shared" si="58"/>
        <v>2.5200000000000004E-2</v>
      </c>
      <c r="BD22" s="25">
        <f t="shared" si="58"/>
        <v>0</v>
      </c>
      <c r="BE22" s="25">
        <f t="shared" si="5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9">SUM(CQ3, -CQ10,CQ17:CQ21)</f>
        <v>-2.4000000000000007E-3</v>
      </c>
      <c r="CR22" s="25">
        <f t="shared" si="59"/>
        <v>0</v>
      </c>
      <c r="CS22" s="25">
        <f t="shared" si="59"/>
        <v>0</v>
      </c>
      <c r="CT22" s="25">
        <f t="shared" si="59"/>
        <v>-7.4000000000000003E-3</v>
      </c>
      <c r="CU22" s="25">
        <f t="shared" si="59"/>
        <v>-3.9699999999999999E-2</v>
      </c>
      <c r="CV22" s="25">
        <f t="shared" si="59"/>
        <v>4.5400000000000003E-2</v>
      </c>
      <c r="CW22" s="25">
        <f t="shared" si="59"/>
        <v>2.3400000000000001E-2</v>
      </c>
      <c r="CX22" s="25">
        <f t="shared" si="59"/>
        <v>-8.9000000000000017E-3</v>
      </c>
      <c r="CY22" s="25">
        <f t="shared" si="59"/>
        <v>0</v>
      </c>
      <c r="CZ22" s="25">
        <f t="shared" si="59"/>
        <v>0</v>
      </c>
      <c r="DA22" s="25">
        <f t="shared" si="59"/>
        <v>-2.1999999999999999E-2</v>
      </c>
      <c r="DB22" s="25">
        <f t="shared" ref="DB22:DR22" si="60">SUM(DB3, -DB10,DB17:DB21)</f>
        <v>1.0199999999999999E-2</v>
      </c>
      <c r="DC22" s="25">
        <f t="shared" si="60"/>
        <v>-1.7000000000000001E-2</v>
      </c>
      <c r="DD22" s="25">
        <f t="shared" si="60"/>
        <v>-4.0900000000000006E-2</v>
      </c>
      <c r="DE22" s="25">
        <f t="shared" si="60"/>
        <v>3.5800000000000005E-2</v>
      </c>
      <c r="DF22" s="25">
        <f t="shared" si="60"/>
        <v>0</v>
      </c>
      <c r="DG22" s="25">
        <f t="shared" si="60"/>
        <v>0</v>
      </c>
      <c r="DH22" s="25">
        <f t="shared" si="60"/>
        <v>2.1600000000000001E-2</v>
      </c>
      <c r="DI22" s="25">
        <f t="shared" si="60"/>
        <v>5.79E-2</v>
      </c>
      <c r="DJ22" s="25">
        <f t="shared" si="60"/>
        <v>-3.6000000000000003E-3</v>
      </c>
      <c r="DK22" s="25">
        <f t="shared" si="60"/>
        <v>1.2E-2</v>
      </c>
      <c r="DL22" s="25">
        <f t="shared" si="60"/>
        <v>-9.8999999999999991E-3</v>
      </c>
      <c r="DM22" s="25">
        <f t="shared" si="60"/>
        <v>0</v>
      </c>
      <c r="DN22" s="25">
        <f t="shared" si="60"/>
        <v>0</v>
      </c>
      <c r="DO22" s="25">
        <f t="shared" si="60"/>
        <v>1.9300000000000001E-2</v>
      </c>
      <c r="DP22" s="25">
        <f t="shared" si="60"/>
        <v>6.9399999999999989E-2</v>
      </c>
      <c r="DQ22" s="25">
        <f t="shared" si="60"/>
        <v>4.9200000000000001E-2</v>
      </c>
      <c r="DR22" s="25">
        <f t="shared" si="60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61">SUM(FE3, -FE10,FE17:FE21)</f>
        <v>-4.7999999999999996E-3</v>
      </c>
      <c r="FF22" s="25">
        <f t="shared" si="61"/>
        <v>0</v>
      </c>
      <c r="FG22" s="25">
        <f t="shared" si="61"/>
        <v>0</v>
      </c>
      <c r="FH22" s="25">
        <f t="shared" si="61"/>
        <v>-1.5000000000000001E-2</v>
      </c>
      <c r="FI22" s="25">
        <f t="shared" si="61"/>
        <v>1.8700000000000001E-2</v>
      </c>
      <c r="FJ22" s="25">
        <f t="shared" si="61"/>
        <v>1.3900000000000001E-2</v>
      </c>
      <c r="FK22" s="25">
        <f t="shared" si="61"/>
        <v>-2.6299999999999997E-2</v>
      </c>
      <c r="FL22" s="25">
        <f t="shared" si="61"/>
        <v>-6.0499999999999998E-2</v>
      </c>
      <c r="FM22" s="25">
        <f t="shared" si="61"/>
        <v>0</v>
      </c>
      <c r="FN22" s="25">
        <f t="shared" si="61"/>
        <v>0</v>
      </c>
      <c r="FO22" s="25">
        <f t="shared" si="61"/>
        <v>6.5700000000000008E-2</v>
      </c>
      <c r="FP22" s="25">
        <f t="shared" ref="FP22:GF22" si="62">SUM(FP3, -FP10,FP17:FP21)</f>
        <v>-5.6899999999999992E-2</v>
      </c>
      <c r="FQ22" s="25">
        <f t="shared" si="62"/>
        <v>0.12849999999999998</v>
      </c>
      <c r="FR22" s="25">
        <f t="shared" si="62"/>
        <v>-3.44E-2</v>
      </c>
      <c r="FS22" s="25">
        <f t="shared" si="62"/>
        <v>1.4199999999999999E-2</v>
      </c>
      <c r="FT22" s="25">
        <f t="shared" si="62"/>
        <v>0</v>
      </c>
      <c r="FU22" s="25">
        <f t="shared" si="62"/>
        <v>0</v>
      </c>
      <c r="FV22" s="25">
        <f t="shared" si="62"/>
        <v>-2.58E-2</v>
      </c>
      <c r="FW22" s="25">
        <f t="shared" si="62"/>
        <v>5.0000000000000001E-3</v>
      </c>
      <c r="FX22" s="25">
        <f t="shared" si="62"/>
        <v>-6.5299999999999997E-2</v>
      </c>
      <c r="FY22" s="25">
        <f t="shared" si="62"/>
        <v>-3.32E-2</v>
      </c>
      <c r="FZ22" s="25">
        <f t="shared" si="62"/>
        <v>6.5099999999999991E-2</v>
      </c>
      <c r="GA22" s="25">
        <f t="shared" si="62"/>
        <v>0</v>
      </c>
      <c r="GB22" s="25">
        <f t="shared" si="62"/>
        <v>0</v>
      </c>
      <c r="GC22" s="25">
        <f t="shared" si="62"/>
        <v>-1.6799999999999999E-2</v>
      </c>
      <c r="GD22" s="25">
        <f t="shared" si="62"/>
        <v>1.3900000000000001E-2</v>
      </c>
      <c r="GE22" s="25">
        <f t="shared" si="62"/>
        <v>2.8799999999999999E-2</v>
      </c>
      <c r="GF22" s="25">
        <f t="shared" si="62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63">SUM(IG3, -IG10,IG17:IG21)</f>
        <v>4.8399999999999999E-2</v>
      </c>
      <c r="IH22" s="25">
        <f t="shared" si="63"/>
        <v>3.2399999999999998E-2</v>
      </c>
      <c r="II22" s="25">
        <f t="shared" si="63"/>
        <v>3.4000000000000002E-3</v>
      </c>
      <c r="IJ22" s="25">
        <f t="shared" si="63"/>
        <v>-3.5399999999999994E-2</v>
      </c>
      <c r="IK22" s="25">
        <f t="shared" si="63"/>
        <v>-1.47E-2</v>
      </c>
      <c r="IL22" s="25">
        <f t="shared" si="63"/>
        <v>0</v>
      </c>
      <c r="IM22" s="25">
        <f t="shared" si="63"/>
        <v>0</v>
      </c>
      <c r="IN22" s="25">
        <f t="shared" si="63"/>
        <v>-1.1999999999999999E-3</v>
      </c>
      <c r="IO22" s="25">
        <f t="shared" si="63"/>
        <v>-5.7999999999999996E-3</v>
      </c>
      <c r="IP22" s="25">
        <f t="shared" si="63"/>
        <v>1.3499999999999998E-2</v>
      </c>
      <c r="IQ22" s="25">
        <f t="shared" si="63"/>
        <v>6.7000000000000002E-3</v>
      </c>
      <c r="IR22" s="25">
        <f t="shared" ref="IR22:JH22" si="64">SUM(IR3, -IR10,IR17:IR21)</f>
        <v>-7.4000000000000003E-3</v>
      </c>
      <c r="IS22" s="25">
        <f t="shared" si="64"/>
        <v>0</v>
      </c>
      <c r="IT22" s="25">
        <f t="shared" si="64"/>
        <v>0</v>
      </c>
      <c r="IU22" s="25">
        <f t="shared" si="64"/>
        <v>2.1299999999999999E-2</v>
      </c>
      <c r="IV22" s="25">
        <f t="shared" si="64"/>
        <v>-2.0899999999999998E-2</v>
      </c>
      <c r="IW22" s="25">
        <f t="shared" si="64"/>
        <v>2.3000000000000008E-3</v>
      </c>
      <c r="IX22" s="25">
        <f t="shared" si="64"/>
        <v>-3.0000000000000001E-3</v>
      </c>
      <c r="IY22" s="25">
        <f t="shared" si="64"/>
        <v>4.0000000000000018E-4</v>
      </c>
      <c r="IZ22" s="25">
        <f t="shared" si="64"/>
        <v>0</v>
      </c>
      <c r="JA22" s="25">
        <f t="shared" si="64"/>
        <v>0</v>
      </c>
      <c r="JB22" s="25">
        <f t="shared" si="64"/>
        <v>-2.9000000000000007E-3</v>
      </c>
      <c r="JC22" s="25">
        <f t="shared" si="64"/>
        <v>-3.6999999999999984E-3</v>
      </c>
      <c r="JD22" s="25">
        <f t="shared" si="64"/>
        <v>1.9E-2</v>
      </c>
      <c r="JE22" s="25">
        <f t="shared" si="64"/>
        <v>-1.21E-2</v>
      </c>
      <c r="JF22" s="25">
        <f t="shared" si="64"/>
        <v>-2.5999999999999994E-3</v>
      </c>
      <c r="JG22" s="25">
        <f t="shared" si="64"/>
        <v>0</v>
      </c>
      <c r="JH22" s="25">
        <f t="shared" si="64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A22" s="280"/>
      <c r="KB22" s="24"/>
      <c r="KC22" s="24"/>
      <c r="KD22" s="24"/>
      <c r="KE22" s="23" t="s">
        <v>56</v>
      </c>
      <c r="KF22" s="24"/>
      <c r="KG22" s="25">
        <f t="shared" ref="KG22:KL22" si="65">SUM(KG17,KG18,KG19,KG20,KG21, -KG10,KG3)</f>
        <v>2.6799999999999997E-2</v>
      </c>
      <c r="KH22" s="25">
        <f t="shared" si="65"/>
        <v>1.4999999999999998E-3</v>
      </c>
      <c r="KI22" s="25">
        <f t="shared" si="65"/>
        <v>5.57E-2</v>
      </c>
      <c r="KJ22" s="25">
        <f t="shared" si="65"/>
        <v>0</v>
      </c>
      <c r="KK22" s="25">
        <f t="shared" si="65"/>
        <v>0</v>
      </c>
      <c r="KL22" s="25">
        <f t="shared" si="65"/>
        <v>-2.6099999999999998E-2</v>
      </c>
      <c r="KM22" s="25">
        <f t="shared" ref="KM22:LA22" si="66">SUM(KM3, -KM10,KM17:KM21)</f>
        <v>-1.4500000000000001E-2</v>
      </c>
      <c r="KN22" s="25">
        <f>SUM(KN17,KN18,KN19,KN20,KN21, -KN10,KN3)</f>
        <v>-2.7699999999999999E-2</v>
      </c>
      <c r="KO22" s="25">
        <f>SUM(KO17,KO18,KO19,KO20,KO21, -KO10,KO3)</f>
        <v>-1.2500000000000001E-2</v>
      </c>
      <c r="KP22" s="25">
        <f>SUM(KP17,KP18,KP19,KP20,KP21, -KP10,KP3)</f>
        <v>-1.2200000000000001E-2</v>
      </c>
      <c r="KQ22" s="25">
        <f>SUM(KQ17,KQ18,KQ19,KQ20,KQ21, -KQ10,KQ3)</f>
        <v>0</v>
      </c>
      <c r="KR22" s="25">
        <f>SUM(KR17,KR18,KR19,KR20,KR21, -KR10,KR3)</f>
        <v>0</v>
      </c>
      <c r="KS22" s="25">
        <f t="shared" si="66"/>
        <v>-1.6299999999999999E-2</v>
      </c>
      <c r="KT22" s="25">
        <f t="shared" si="66"/>
        <v>-2.1100000000000001E-2</v>
      </c>
      <c r="KU22" s="25">
        <f>SUM(KU17,KU18,KU19,KU20,KU21, -KU10,KU3)</f>
        <v>-4.0000000000000029E-4</v>
      </c>
      <c r="KV22" s="25">
        <f>SUM(KV17,KV18,KV19,KV20,KV21, -KV10,KV3)</f>
        <v>0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 t="shared" si="66"/>
        <v>0</v>
      </c>
      <c r="LA22" s="25">
        <f t="shared" si="66"/>
        <v>0</v>
      </c>
      <c r="LB22" s="25">
        <f t="shared" ref="LB22:LK22" si="67">SUM(LB17,LB18,LB19,LB20,LB21, -LB10,LB3)</f>
        <v>0</v>
      </c>
      <c r="LC22" s="25">
        <f t="shared" si="67"/>
        <v>0</v>
      </c>
      <c r="LD22" s="25">
        <f t="shared" si="67"/>
        <v>0</v>
      </c>
      <c r="LE22" s="25">
        <f t="shared" si="67"/>
        <v>0</v>
      </c>
      <c r="LF22" s="25">
        <f t="shared" si="67"/>
        <v>0</v>
      </c>
      <c r="LG22" s="25">
        <f t="shared" si="67"/>
        <v>0</v>
      </c>
      <c r="LH22" s="25">
        <f t="shared" si="67"/>
        <v>0</v>
      </c>
      <c r="LI22" s="25">
        <f t="shared" si="67"/>
        <v>0</v>
      </c>
      <c r="LJ22" s="25">
        <f t="shared" si="67"/>
        <v>0</v>
      </c>
      <c r="LK22" s="25">
        <f t="shared" si="67"/>
        <v>0</v>
      </c>
      <c r="LL22" s="22">
        <f t="shared" si="12"/>
        <v>-2.7699999999999999E-2</v>
      </c>
      <c r="LM22" s="22">
        <f t="shared" si="13"/>
        <v>-1.5096774193548387E-3</v>
      </c>
      <c r="LN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8">SUM(MU17,MU18,MU19,MU20,MU21, -MU10,MU3)</f>
        <v>0</v>
      </c>
      <c r="MV22" s="25">
        <f t="shared" si="68"/>
        <v>0</v>
      </c>
      <c r="MW22" s="25">
        <f t="shared" si="68"/>
        <v>0</v>
      </c>
      <c r="MX22" s="25">
        <f t="shared" si="68"/>
        <v>0</v>
      </c>
      <c r="MY22" s="25">
        <f t="shared" si="68"/>
        <v>0</v>
      </c>
      <c r="MZ22" s="25">
        <f t="shared" si="68"/>
        <v>0</v>
      </c>
      <c r="NA22" s="25">
        <f t="shared" ref="NA22" si="69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70">SUM(NP17,NP18,NP19,NP20,NP21, -NP10,NP3)</f>
        <v>0</v>
      </c>
      <c r="NQ22" s="25">
        <f t="shared" si="70"/>
        <v>0</v>
      </c>
      <c r="NR22" s="25">
        <f t="shared" si="70"/>
        <v>0</v>
      </c>
      <c r="NS22" s="25">
        <f t="shared" si="70"/>
        <v>0</v>
      </c>
      <c r="NT22" s="25">
        <f t="shared" si="70"/>
        <v>0</v>
      </c>
      <c r="NU22" s="25">
        <f t="shared" si="70"/>
        <v>0</v>
      </c>
      <c r="NV22" s="25">
        <f t="shared" si="70"/>
        <v>0</v>
      </c>
      <c r="NW22" s="25">
        <f t="shared" si="70"/>
        <v>0</v>
      </c>
      <c r="NX22" s="25">
        <f t="shared" si="70"/>
        <v>0</v>
      </c>
      <c r="NY22" s="25">
        <f t="shared" si="70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71">SUM(PN17,PN18,PN19,PN20,PN21, -PN10,PN3)</f>
        <v>0</v>
      </c>
      <c r="PO22" s="25">
        <f t="shared" si="71"/>
        <v>0</v>
      </c>
      <c r="PP22" s="25">
        <f t="shared" si="71"/>
        <v>0</v>
      </c>
      <c r="PQ22" s="25">
        <f t="shared" si="71"/>
        <v>0</v>
      </c>
      <c r="PR22" s="25">
        <f t="shared" si="71"/>
        <v>0</v>
      </c>
      <c r="PS22" s="25">
        <f t="shared" si="71"/>
        <v>0</v>
      </c>
      <c r="PT22" s="25">
        <f t="shared" ref="PT22" si="72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73">SUM(QI17,QI18,QI19,QI20,QI21, -QI10,QI3)</f>
        <v>0</v>
      </c>
      <c r="QJ22" s="25">
        <f t="shared" si="73"/>
        <v>0</v>
      </c>
      <c r="QK22" s="25">
        <f t="shared" si="73"/>
        <v>0</v>
      </c>
      <c r="QL22" s="25">
        <f t="shared" si="73"/>
        <v>0</v>
      </c>
      <c r="QM22" s="25">
        <f t="shared" si="73"/>
        <v>0</v>
      </c>
      <c r="QN22" s="25">
        <f t="shared" si="73"/>
        <v>0</v>
      </c>
      <c r="QO22" s="25">
        <f t="shared" si="73"/>
        <v>0</v>
      </c>
      <c r="QP22" s="25">
        <f t="shared" si="73"/>
        <v>0</v>
      </c>
      <c r="QQ22" s="25">
        <f t="shared" si="73"/>
        <v>0</v>
      </c>
      <c r="QR22" s="25">
        <f t="shared" si="73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A23" s="55">
        <v>111.69199999999999</v>
      </c>
      <c r="KB23" s="55">
        <v>109.377</v>
      </c>
      <c r="KC23" s="55">
        <v>111.7</v>
      </c>
      <c r="KD23" s="55">
        <v>111.53</v>
      </c>
      <c r="KE23" s="4" t="s">
        <v>57</v>
      </c>
      <c r="KF23" s="55">
        <v>109.35</v>
      </c>
      <c r="KG23" s="6">
        <v>1.6000000000000001E-3</v>
      </c>
      <c r="KH23" s="6">
        <v>0</v>
      </c>
      <c r="KI23" s="6">
        <v>-6.9999999999999999E-4</v>
      </c>
      <c r="KJ23" s="6"/>
      <c r="KK23" s="6"/>
      <c r="KL23" s="6">
        <v>-2.8E-3</v>
      </c>
      <c r="KM23" s="6">
        <v>-6.1000000000000004E-3</v>
      </c>
      <c r="KN23" s="6">
        <v>-2.3999999999999998E-3</v>
      </c>
      <c r="KO23" s="6">
        <v>2.2000000000000001E-3</v>
      </c>
      <c r="KP23" s="6">
        <v>6.1999999999999998E-3</v>
      </c>
      <c r="KQ23" s="6"/>
      <c r="KR23" s="6"/>
      <c r="KS23" s="6">
        <v>2.0000000000000001E-4</v>
      </c>
      <c r="KT23" s="6">
        <v>5.0000000000000001E-4</v>
      </c>
      <c r="KU23" s="506">
        <v>-2E-3</v>
      </c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26">
        <f t="shared" si="12"/>
        <v>-6.1000000000000004E-3</v>
      </c>
      <c r="LM23" s="26">
        <f t="shared" si="13"/>
        <v>-2.9999999999999992E-4</v>
      </c>
      <c r="LN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A24" s="55">
        <v>0.6915</v>
      </c>
      <c r="KB24" s="55">
        <v>0.72140000000000004</v>
      </c>
      <c r="KC24" s="55">
        <v>0.70789999999999997</v>
      </c>
      <c r="KD24" s="55">
        <v>0.70840000000000003</v>
      </c>
      <c r="KE24" s="4" t="s">
        <v>58</v>
      </c>
      <c r="KF24" s="55">
        <v>0.71789999999999998</v>
      </c>
      <c r="KG24" s="6">
        <v>-6.0000000000000001E-3</v>
      </c>
      <c r="KH24" s="6">
        <v>-5.9999999999999995E-4</v>
      </c>
      <c r="KI24" s="6">
        <v>4.0000000000000002E-4</v>
      </c>
      <c r="KJ24" s="6"/>
      <c r="KK24" s="6"/>
      <c r="KL24" s="6">
        <v>-2.3999999999999998E-3</v>
      </c>
      <c r="KM24" s="6">
        <v>4.1999999999999997E-3</v>
      </c>
      <c r="KN24" s="6">
        <v>-2.0999999999999999E-3</v>
      </c>
      <c r="KO24" s="6">
        <v>-5.1999999999999998E-3</v>
      </c>
      <c r="KP24" s="6">
        <v>-2.3999999999999998E-3</v>
      </c>
      <c r="KQ24" s="6"/>
      <c r="KR24" s="6"/>
      <c r="KS24" s="6">
        <v>-1.2699999999999999E-2</v>
      </c>
      <c r="KT24" s="6">
        <v>2.3999999999999998E-3</v>
      </c>
      <c r="KU24" s="506">
        <v>-4.1000000000000003E-3</v>
      </c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26">
        <f t="shared" si="12"/>
        <v>-1.2699999999999999E-2</v>
      </c>
      <c r="LM24" s="26">
        <f t="shared" si="13"/>
        <v>-2.5909090909090908E-3</v>
      </c>
      <c r="LN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A25" s="55">
        <v>0.6593</v>
      </c>
      <c r="KB25" s="55">
        <v>0.68689999999999996</v>
      </c>
      <c r="KC25" s="55">
        <v>0.67989999999999995</v>
      </c>
      <c r="KD25" s="55">
        <v>0.67859999999999998</v>
      </c>
      <c r="KE25" s="4" t="s">
        <v>59</v>
      </c>
      <c r="KF25" s="55">
        <v>0.67969999999999997</v>
      </c>
      <c r="KG25" s="6">
        <v>-9.5999999999999992E-3</v>
      </c>
      <c r="KH25" s="6">
        <v>5.9999999999999995E-4</v>
      </c>
      <c r="KI25" s="6">
        <v>6.9999999999999999E-4</v>
      </c>
      <c r="KJ25" s="6"/>
      <c r="KK25" s="6"/>
      <c r="KL25" s="6">
        <v>-4.1000000000000003E-3</v>
      </c>
      <c r="KM25" s="6">
        <v>2.9999999999999997E-4</v>
      </c>
      <c r="KN25" s="6">
        <v>-2.5000000000000001E-3</v>
      </c>
      <c r="KO25" s="6">
        <v>-3.3999999999999998E-3</v>
      </c>
      <c r="KP25" s="6">
        <v>-2.8E-3</v>
      </c>
      <c r="KQ25" s="6"/>
      <c r="KR25" s="6"/>
      <c r="KS25" s="6">
        <v>-9.1000000000000004E-3</v>
      </c>
      <c r="KT25" s="6">
        <v>3.5999999999999999E-3</v>
      </c>
      <c r="KU25" s="506">
        <v>-3.8999999999999998E-3</v>
      </c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26">
        <f t="shared" si="12"/>
        <v>-9.5999999999999992E-3</v>
      </c>
      <c r="LM25" s="26">
        <f t="shared" si="13"/>
        <v>-2.7454545454545457E-3</v>
      </c>
      <c r="LN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A26" s="55">
        <v>0.71919999999999995</v>
      </c>
      <c r="KB26" s="55">
        <v>0.75690000000000002</v>
      </c>
      <c r="KC26" s="55">
        <v>0.75739999999999996</v>
      </c>
      <c r="KD26" s="55">
        <v>0.74509999999999998</v>
      </c>
      <c r="KE26" s="4" t="s">
        <v>60</v>
      </c>
      <c r="KF26" s="55">
        <v>0.76090000000000002</v>
      </c>
      <c r="KG26" s="6">
        <v>-4.8999999999999998E-3</v>
      </c>
      <c r="KH26" s="6">
        <v>-6.9999999999999999E-4</v>
      </c>
      <c r="KI26" s="6">
        <v>4.0000000000000002E-4</v>
      </c>
      <c r="KJ26" s="6"/>
      <c r="KK26" s="6"/>
      <c r="KL26" s="6">
        <v>-5.0000000000000001E-4</v>
      </c>
      <c r="KM26" s="6">
        <v>-2.9999999999999997E-4</v>
      </c>
      <c r="KN26" s="6">
        <v>8.0000000000000004E-4</v>
      </c>
      <c r="KO26" s="6">
        <v>-4.5999999999999999E-3</v>
      </c>
      <c r="KP26" s="6">
        <v>-1E-4</v>
      </c>
      <c r="KQ26" s="6"/>
      <c r="KR26" s="6"/>
      <c r="KS26" s="6">
        <v>-9.1999999999999998E-3</v>
      </c>
      <c r="KT26" s="6">
        <v>3.8E-3</v>
      </c>
      <c r="KU26" s="506">
        <v>-1.1999999999999999E-3</v>
      </c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26">
        <f t="shared" si="12"/>
        <v>-9.1999999999999998E-3</v>
      </c>
      <c r="LM26" s="26">
        <f t="shared" si="13"/>
        <v>-1.5E-3</v>
      </c>
      <c r="LN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74">SUM( -AI4, -AI11, -AI17,AI23, -AI24, -AI25, -AI26)</f>
        <v>0</v>
      </c>
      <c r="AJ27" s="29">
        <f t="shared" si="74"/>
        <v>0</v>
      </c>
      <c r="AK27" s="29">
        <f t="shared" si="74"/>
        <v>2.8800000000000003E-2</v>
      </c>
      <c r="AL27" s="29">
        <f t="shared" si="74"/>
        <v>0</v>
      </c>
      <c r="AM27" s="29">
        <f t="shared" si="74"/>
        <v>1.03E-2</v>
      </c>
      <c r="AN27" s="29">
        <f t="shared" si="74"/>
        <v>-6.2200000000000005E-2</v>
      </c>
      <c r="AO27" s="29">
        <f t="shared" si="74"/>
        <v>-1.11E-2</v>
      </c>
      <c r="AP27" s="29">
        <f t="shared" ref="AP27:BA27" si="75">SUM( -AP4, -AP11, -AP17,AP23, -AP24, -AP25, -AP26)</f>
        <v>0</v>
      </c>
      <c r="AQ27" s="29">
        <f t="shared" si="75"/>
        <v>0</v>
      </c>
      <c r="AR27" s="29">
        <f t="shared" si="75"/>
        <v>1.7999999999999999E-2</v>
      </c>
      <c r="AS27" s="29">
        <f t="shared" si="75"/>
        <v>-3.8899999999999997E-2</v>
      </c>
      <c r="AT27" s="29">
        <f t="shared" si="75"/>
        <v>-6.2000000000000006E-3</v>
      </c>
      <c r="AU27" s="29">
        <f t="shared" si="75"/>
        <v>-3.3200000000000007E-2</v>
      </c>
      <c r="AV27" s="29">
        <f t="shared" si="75"/>
        <v>1.0699999999999999E-2</v>
      </c>
      <c r="AW27" s="29">
        <f t="shared" si="75"/>
        <v>0</v>
      </c>
      <c r="AX27" s="29">
        <f t="shared" si="75"/>
        <v>0</v>
      </c>
      <c r="AY27" s="29">
        <f t="shared" si="75"/>
        <v>-1.0699999999999999E-2</v>
      </c>
      <c r="AZ27" s="29">
        <f t="shared" si="75"/>
        <v>-1.4000000000000002E-3</v>
      </c>
      <c r="BA27" s="29">
        <f t="shared" si="75"/>
        <v>-1.1999999999999999E-3</v>
      </c>
      <c r="BB27" s="29">
        <f t="shared" ref="BB27:BI27" si="76">SUM( -BB4, -BB11, -BB17,BB23, -BB24, -BB25, -BB26)</f>
        <v>8.3999999999999995E-3</v>
      </c>
      <c r="BC27" s="29">
        <f t="shared" si="76"/>
        <v>-3.1600000000000003E-2</v>
      </c>
      <c r="BD27" s="29">
        <f t="shared" si="76"/>
        <v>0</v>
      </c>
      <c r="BE27" s="29">
        <f t="shared" si="76"/>
        <v>0</v>
      </c>
      <c r="BF27" s="29">
        <f t="shared" si="76"/>
        <v>1.5599999999999999E-2</v>
      </c>
      <c r="BG27" s="29">
        <f t="shared" si="76"/>
        <v>-1.2200000000000001E-2</v>
      </c>
      <c r="BH27" s="29">
        <f t="shared" si="76"/>
        <v>-3.9300000000000002E-2</v>
      </c>
      <c r="BI27" s="29">
        <f t="shared" si="76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77">SUM( -CQ4, -CQ11, -CQ17,CQ23, -CQ24, -CQ25, -CQ26)</f>
        <v>4.8000000000000004E-3</v>
      </c>
      <c r="CR27" s="29">
        <f t="shared" si="77"/>
        <v>0</v>
      </c>
      <c r="CS27" s="29">
        <f t="shared" si="77"/>
        <v>0</v>
      </c>
      <c r="CT27" s="29">
        <f t="shared" si="77"/>
        <v>-4.1000000000000003E-3</v>
      </c>
      <c r="CU27" s="29">
        <f t="shared" si="77"/>
        <v>-6.5000000000000006E-3</v>
      </c>
      <c r="CV27" s="29">
        <f t="shared" si="77"/>
        <v>2.8000000000000001E-2</v>
      </c>
      <c r="CW27" s="29">
        <f t="shared" si="77"/>
        <v>8.3000000000000001E-3</v>
      </c>
      <c r="CX27" s="29">
        <f t="shared" si="77"/>
        <v>1.4899999999999997E-2</v>
      </c>
      <c r="CY27" s="29">
        <f t="shared" si="77"/>
        <v>0</v>
      </c>
      <c r="CZ27" s="29">
        <f t="shared" si="77"/>
        <v>0</v>
      </c>
      <c r="DA27" s="29">
        <f t="shared" si="77"/>
        <v>-3.5000000000000001E-3</v>
      </c>
      <c r="DB27" s="29">
        <f t="shared" ref="DB27:DM27" si="78">SUM( -DB4, -DB11, -DB17,DB23, -DB24, -DB25, -DB26)</f>
        <v>-3.5700000000000003E-2</v>
      </c>
      <c r="DC27" s="29">
        <f t="shared" si="78"/>
        <v>-1.1600000000000001E-2</v>
      </c>
      <c r="DD27" s="29">
        <f t="shared" si="78"/>
        <v>1.8800000000000001E-2</v>
      </c>
      <c r="DE27" s="29">
        <f t="shared" si="78"/>
        <v>-1.9199999999999998E-2</v>
      </c>
      <c r="DF27" s="29">
        <f t="shared" si="78"/>
        <v>0</v>
      </c>
      <c r="DG27" s="29">
        <f t="shared" si="78"/>
        <v>0</v>
      </c>
      <c r="DH27" s="29">
        <f t="shared" si="78"/>
        <v>5.0000000000000001E-3</v>
      </c>
      <c r="DI27" s="29">
        <f t="shared" si="78"/>
        <v>-4.3E-3</v>
      </c>
      <c r="DJ27" s="29">
        <f t="shared" si="78"/>
        <v>5.6000000000000008E-3</v>
      </c>
      <c r="DK27" s="29">
        <f t="shared" si="78"/>
        <v>1.7500000000000002E-2</v>
      </c>
      <c r="DL27" s="29">
        <f t="shared" si="78"/>
        <v>-1.6400000000000001E-2</v>
      </c>
      <c r="DM27" s="29">
        <f t="shared" si="78"/>
        <v>0</v>
      </c>
      <c r="DN27" s="29">
        <f t="shared" ref="DN27:DU27" si="79">SUM( -DN4, -DN11, -DN17,DN23, -DN24, -DN25, -DN26)</f>
        <v>0</v>
      </c>
      <c r="DO27" s="29">
        <f t="shared" si="79"/>
        <v>-1.2100000000000003E-2</v>
      </c>
      <c r="DP27" s="29">
        <f t="shared" si="79"/>
        <v>-2.0199999999999999E-2</v>
      </c>
      <c r="DQ27" s="29">
        <f t="shared" si="79"/>
        <v>2.0999999999999999E-3</v>
      </c>
      <c r="DR27" s="29">
        <f t="shared" si="79"/>
        <v>4.2599999999999999E-2</v>
      </c>
      <c r="DS27" s="29">
        <f t="shared" si="79"/>
        <v>0</v>
      </c>
      <c r="DT27" s="29">
        <f t="shared" si="79"/>
        <v>0</v>
      </c>
      <c r="DU27" s="29">
        <f t="shared" si="79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80">SUM( -FE4, -FE11, -FE17,FE23, -FE24, -FE25, -FE26)</f>
        <v>1.5300000000000001E-2</v>
      </c>
      <c r="FF27" s="29">
        <f t="shared" si="80"/>
        <v>0</v>
      </c>
      <c r="FG27" s="29">
        <f t="shared" si="80"/>
        <v>0</v>
      </c>
      <c r="FH27" s="29">
        <f t="shared" si="80"/>
        <v>-2.0999999999999999E-3</v>
      </c>
      <c r="FI27" s="29">
        <f t="shared" si="80"/>
        <v>-2.64E-2</v>
      </c>
      <c r="FJ27" s="29">
        <f t="shared" si="80"/>
        <v>1.2500000000000001E-2</v>
      </c>
      <c r="FK27" s="29">
        <f t="shared" si="80"/>
        <v>-2.4899999999999999E-2</v>
      </c>
      <c r="FL27" s="29">
        <f t="shared" si="80"/>
        <v>6.5999999999999991E-3</v>
      </c>
      <c r="FM27" s="29">
        <f t="shared" si="80"/>
        <v>0</v>
      </c>
      <c r="FN27" s="29">
        <f t="shared" si="80"/>
        <v>0</v>
      </c>
      <c r="FO27" s="29">
        <f t="shared" si="80"/>
        <v>-3.9900000000000005E-2</v>
      </c>
      <c r="FP27" s="29">
        <f t="shared" ref="FP27:GA27" si="81">SUM( -FP4, -FP11, -FP17,FP23, -FP24, -FP25, -FP26)</f>
        <v>1.5299999999999999E-2</v>
      </c>
      <c r="FQ27" s="29">
        <f t="shared" si="81"/>
        <v>-1.8999999999999991E-3</v>
      </c>
      <c r="FR27" s="29">
        <f t="shared" si="81"/>
        <v>2.4E-2</v>
      </c>
      <c r="FS27" s="29">
        <f t="shared" si="81"/>
        <v>-1.8999999999999998E-3</v>
      </c>
      <c r="FT27" s="29">
        <f t="shared" si="81"/>
        <v>0</v>
      </c>
      <c r="FU27" s="29">
        <f t="shared" si="81"/>
        <v>0</v>
      </c>
      <c r="FV27" s="29">
        <f t="shared" si="81"/>
        <v>5.1000000000000004E-3</v>
      </c>
      <c r="FW27" s="29">
        <f t="shared" si="81"/>
        <v>1.2799999999999999E-2</v>
      </c>
      <c r="FX27" s="29">
        <f t="shared" si="81"/>
        <v>3.2499999999999994E-2</v>
      </c>
      <c r="FY27" s="29">
        <f t="shared" si="81"/>
        <v>1.9200000000000002E-2</v>
      </c>
      <c r="FZ27" s="29">
        <f t="shared" si="81"/>
        <v>-1.1600000000000003E-2</v>
      </c>
      <c r="GA27" s="29">
        <f t="shared" si="81"/>
        <v>0</v>
      </c>
      <c r="GB27" s="29">
        <f t="shared" ref="GB27:GI27" si="82">SUM( -GB4, -GB11, -GB17,GB23, -GB24, -GB25, -GB26)</f>
        <v>0</v>
      </c>
      <c r="GC27" s="29">
        <f t="shared" si="82"/>
        <v>-6.0000000000000001E-3</v>
      </c>
      <c r="GD27" s="29">
        <f t="shared" si="82"/>
        <v>-1.2099999999999998E-2</v>
      </c>
      <c r="GE27" s="29">
        <f t="shared" si="82"/>
        <v>1.9900000000000001E-2</v>
      </c>
      <c r="GF27" s="29">
        <f t="shared" si="82"/>
        <v>1.37E-2</v>
      </c>
      <c r="GG27" s="29">
        <f t="shared" si="82"/>
        <v>-9.2999999999999992E-3</v>
      </c>
      <c r="GH27" s="29">
        <f t="shared" si="82"/>
        <v>0</v>
      </c>
      <c r="GI27" s="29">
        <f t="shared" si="82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83">SUM( -IG4, -IG11, -IG17,IG23, -IG24, -IG25, -IG26)</f>
        <v>-3.5500000000000004E-2</v>
      </c>
      <c r="IH27" s="29">
        <f t="shared" si="83"/>
        <v>1.61E-2</v>
      </c>
      <c r="II27" s="29">
        <f t="shared" si="83"/>
        <v>-1.18E-2</v>
      </c>
      <c r="IJ27" s="29">
        <f t="shared" si="83"/>
        <v>1.9999999999999977E-4</v>
      </c>
      <c r="IK27" s="29">
        <f t="shared" si="83"/>
        <v>8.3000000000000001E-3</v>
      </c>
      <c r="IL27" s="29">
        <f t="shared" si="83"/>
        <v>0</v>
      </c>
      <c r="IM27" s="29">
        <f t="shared" si="83"/>
        <v>0</v>
      </c>
      <c r="IN27" s="29">
        <f t="shared" si="83"/>
        <v>-8.8999999999999999E-3</v>
      </c>
      <c r="IO27" s="29">
        <f t="shared" si="83"/>
        <v>-9.0000000000000011E-3</v>
      </c>
      <c r="IP27" s="29">
        <f t="shared" si="83"/>
        <v>-3.6299999999999999E-2</v>
      </c>
      <c r="IQ27" s="29">
        <f t="shared" si="83"/>
        <v>2.0899999999999998E-2</v>
      </c>
      <c r="IR27" s="29">
        <f t="shared" ref="IR27:JC27" si="84">SUM( -IR4, -IR11, -IR17,IR23, -IR24, -IR25, -IR26)</f>
        <v>-1.4E-2</v>
      </c>
      <c r="IS27" s="29">
        <f t="shared" si="84"/>
        <v>0</v>
      </c>
      <c r="IT27" s="29">
        <f t="shared" si="84"/>
        <v>0</v>
      </c>
      <c r="IU27" s="29">
        <f t="shared" si="84"/>
        <v>-1.15E-2</v>
      </c>
      <c r="IV27" s="29">
        <f t="shared" si="84"/>
        <v>-2.1100000000000001E-2</v>
      </c>
      <c r="IW27" s="29">
        <f t="shared" si="84"/>
        <v>-1.7399999999999999E-2</v>
      </c>
      <c r="IX27" s="29">
        <f t="shared" si="84"/>
        <v>-1.24E-2</v>
      </c>
      <c r="IY27" s="29">
        <f t="shared" si="84"/>
        <v>5.0000000000000001E-3</v>
      </c>
      <c r="IZ27" s="29">
        <f t="shared" si="84"/>
        <v>0</v>
      </c>
      <c r="JA27" s="29">
        <f t="shared" si="84"/>
        <v>0</v>
      </c>
      <c r="JB27" s="29">
        <f t="shared" si="84"/>
        <v>-9.9999999999999985E-3</v>
      </c>
      <c r="JC27" s="29">
        <f t="shared" si="84"/>
        <v>-1.1900000000000001E-2</v>
      </c>
      <c r="JD27" s="29">
        <f t="shared" ref="JD27:JK27" si="85">SUM( -JD4, -JD11, -JD17,JD23, -JD24, -JD25, -JD26)</f>
        <v>3.7199999999999997E-2</v>
      </c>
      <c r="JE27" s="29">
        <f t="shared" si="85"/>
        <v>-8.3000000000000001E-3</v>
      </c>
      <c r="JF27" s="29">
        <f t="shared" si="85"/>
        <v>-8.8000000000000005E-3</v>
      </c>
      <c r="JG27" s="29">
        <f t="shared" si="85"/>
        <v>0</v>
      </c>
      <c r="JH27" s="29">
        <f t="shared" si="85"/>
        <v>0</v>
      </c>
      <c r="JI27" s="29">
        <f t="shared" si="85"/>
        <v>-8.6999999999999994E-3</v>
      </c>
      <c r="JJ27" s="29">
        <f t="shared" si="85"/>
        <v>-1.3599999999999999E-2</v>
      </c>
      <c r="JK27" s="29">
        <f t="shared" si="85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A27" s="281" t="s">
        <v>62</v>
      </c>
      <c r="KB27" s="28" t="s">
        <v>62</v>
      </c>
      <c r="KC27" s="28" t="s">
        <v>62</v>
      </c>
      <c r="KD27" s="28" t="s">
        <v>62</v>
      </c>
      <c r="KE27" s="27" t="s">
        <v>61</v>
      </c>
      <c r="KF27" s="28" t="s">
        <v>62</v>
      </c>
      <c r="KG27" s="29">
        <f t="shared" ref="KG27" si="86">SUM( -KG4, -KG11, -KG17,KG23, -KG24, -KG25, -KG26)</f>
        <v>2.6200000000000001E-2</v>
      </c>
      <c r="KH27" s="29">
        <f t="shared" ref="KH27:KK27" si="87">SUM( -KH4, -KH11, -KH17,KH23, -KH24, -KH25, -KH26)</f>
        <v>-5.0000000000000012E-4</v>
      </c>
      <c r="KI27" s="29">
        <f t="shared" si="87"/>
        <v>-8.1000000000000013E-3</v>
      </c>
      <c r="KJ27" s="29">
        <f t="shared" si="87"/>
        <v>0</v>
      </c>
      <c r="KK27" s="29">
        <f t="shared" si="87"/>
        <v>0</v>
      </c>
      <c r="KL27" s="29">
        <f t="shared" ref="KL27" si="88">SUM( -KL4, -KL11, -KL17,KL23, -KL24, -KL25, -KL26)</f>
        <v>5.1999999999999998E-3</v>
      </c>
      <c r="KM27" s="29">
        <f t="shared" ref="KM27:LK27" si="89">SUM( -KM4, -KM11, -KM17,KM23, -KM24, -KM25, -KM26)</f>
        <v>-1.26E-2</v>
      </c>
      <c r="KN27" s="29">
        <f t="shared" si="89"/>
        <v>2.4000000000000002E-3</v>
      </c>
      <c r="KO27" s="29">
        <f t="shared" si="89"/>
        <v>2.8799999999999999E-2</v>
      </c>
      <c r="KP27" s="29">
        <f t="shared" si="89"/>
        <v>2.1499999999999998E-2</v>
      </c>
      <c r="KQ27" s="29">
        <f t="shared" si="89"/>
        <v>0</v>
      </c>
      <c r="KR27" s="29">
        <f t="shared" si="89"/>
        <v>0</v>
      </c>
      <c r="KS27" s="29">
        <f t="shared" si="89"/>
        <v>5.0199999999999995E-2</v>
      </c>
      <c r="KT27" s="29">
        <f t="shared" si="89"/>
        <v>-1.1099999999999999E-2</v>
      </c>
      <c r="KU27" s="29">
        <f t="shared" si="89"/>
        <v>1.0800000000000001E-2</v>
      </c>
      <c r="KV27" s="29">
        <f t="shared" si="89"/>
        <v>0</v>
      </c>
      <c r="KW27" s="29">
        <f t="shared" si="89"/>
        <v>0</v>
      </c>
      <c r="KX27" s="29">
        <f t="shared" si="89"/>
        <v>0</v>
      </c>
      <c r="KY27" s="29">
        <f t="shared" si="89"/>
        <v>0</v>
      </c>
      <c r="KZ27" s="29">
        <f t="shared" si="89"/>
        <v>0</v>
      </c>
      <c r="LA27" s="29">
        <f t="shared" si="89"/>
        <v>0</v>
      </c>
      <c r="LB27" s="29">
        <f t="shared" si="89"/>
        <v>0</v>
      </c>
      <c r="LC27" s="29">
        <f t="shared" si="89"/>
        <v>0</v>
      </c>
      <c r="LD27" s="29">
        <f t="shared" si="89"/>
        <v>0</v>
      </c>
      <c r="LE27" s="29">
        <f t="shared" si="89"/>
        <v>0</v>
      </c>
      <c r="LF27" s="29">
        <f t="shared" si="89"/>
        <v>0</v>
      </c>
      <c r="LG27" s="29">
        <f t="shared" si="89"/>
        <v>0</v>
      </c>
      <c r="LH27" s="29">
        <f t="shared" si="89"/>
        <v>0</v>
      </c>
      <c r="LI27" s="29">
        <f t="shared" si="89"/>
        <v>0</v>
      </c>
      <c r="LJ27" s="29">
        <f t="shared" si="89"/>
        <v>0</v>
      </c>
      <c r="LK27" s="29">
        <f t="shared" si="89"/>
        <v>0</v>
      </c>
      <c r="LL27" s="26">
        <f t="shared" si="12"/>
        <v>-1.26E-2</v>
      </c>
      <c r="LM27" s="26">
        <f t="shared" si="13"/>
        <v>3.6387096774193545E-3</v>
      </c>
      <c r="LN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90">SUM( -MU4, -MU11, -MU17,MU23, -MU24, -MU25, -MU26)</f>
        <v>0</v>
      </c>
      <c r="MV27" s="29">
        <f t="shared" si="90"/>
        <v>0</v>
      </c>
      <c r="MW27" s="29">
        <f t="shared" si="90"/>
        <v>0</v>
      </c>
      <c r="MX27" s="29">
        <f t="shared" si="90"/>
        <v>0</v>
      </c>
      <c r="MY27" s="29">
        <f t="shared" si="90"/>
        <v>0</v>
      </c>
      <c r="MZ27" s="29">
        <f t="shared" si="90"/>
        <v>0</v>
      </c>
      <c r="NA27" s="29">
        <f t="shared" si="90"/>
        <v>0</v>
      </c>
      <c r="NB27" s="29">
        <f t="shared" si="90"/>
        <v>0</v>
      </c>
      <c r="NC27" s="29">
        <f t="shared" si="90"/>
        <v>0</v>
      </c>
      <c r="ND27" s="29">
        <f t="shared" si="90"/>
        <v>0</v>
      </c>
      <c r="NE27" s="29">
        <f t="shared" si="90"/>
        <v>0</v>
      </c>
      <c r="NF27" s="29">
        <f t="shared" si="90"/>
        <v>0</v>
      </c>
      <c r="NG27" s="29">
        <f t="shared" si="90"/>
        <v>0</v>
      </c>
      <c r="NH27" s="29">
        <f t="shared" si="90"/>
        <v>0</v>
      </c>
      <c r="NI27" s="29">
        <f t="shared" si="90"/>
        <v>0</v>
      </c>
      <c r="NJ27" s="29">
        <f t="shared" si="90"/>
        <v>0</v>
      </c>
      <c r="NK27" s="29">
        <f t="shared" si="90"/>
        <v>0</v>
      </c>
      <c r="NL27" s="29">
        <f t="shared" si="90"/>
        <v>0</v>
      </c>
      <c r="NM27" s="29">
        <f t="shared" si="90"/>
        <v>0</v>
      </c>
      <c r="NN27" s="29">
        <f t="shared" si="90"/>
        <v>0</v>
      </c>
      <c r="NO27" s="29">
        <f t="shared" si="90"/>
        <v>0</v>
      </c>
      <c r="NP27" s="29">
        <f t="shared" si="90"/>
        <v>0</v>
      </c>
      <c r="NQ27" s="29">
        <f t="shared" si="90"/>
        <v>0</v>
      </c>
      <c r="NR27" s="29">
        <f t="shared" si="90"/>
        <v>0</v>
      </c>
      <c r="NS27" s="29">
        <f t="shared" si="90"/>
        <v>0</v>
      </c>
      <c r="NT27" s="29">
        <f t="shared" si="90"/>
        <v>0</v>
      </c>
      <c r="NU27" s="29">
        <f t="shared" si="90"/>
        <v>0</v>
      </c>
      <c r="NV27" s="29">
        <f t="shared" si="90"/>
        <v>0</v>
      </c>
      <c r="NW27" s="29">
        <f t="shared" si="90"/>
        <v>0</v>
      </c>
      <c r="NX27" s="29">
        <f t="shared" si="90"/>
        <v>0</v>
      </c>
      <c r="NY27" s="29">
        <f t="shared" si="9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91">SUM( -PN4, -PN11, -PN17,PN23, -PN24, -PN25, -PN26)</f>
        <v>0</v>
      </c>
      <c r="PO27" s="29">
        <f t="shared" si="91"/>
        <v>0</v>
      </c>
      <c r="PP27" s="29">
        <f t="shared" si="91"/>
        <v>0</v>
      </c>
      <c r="PQ27" s="29">
        <f t="shared" si="91"/>
        <v>0</v>
      </c>
      <c r="PR27" s="29">
        <f t="shared" si="91"/>
        <v>0</v>
      </c>
      <c r="PS27" s="29">
        <f t="shared" si="91"/>
        <v>0</v>
      </c>
      <c r="PT27" s="29">
        <f t="shared" si="91"/>
        <v>0</v>
      </c>
      <c r="PU27" s="29">
        <f t="shared" si="91"/>
        <v>0</v>
      </c>
      <c r="PV27" s="29">
        <f t="shared" si="91"/>
        <v>0</v>
      </c>
      <c r="PW27" s="29">
        <f t="shared" si="91"/>
        <v>0</v>
      </c>
      <c r="PX27" s="29">
        <f t="shared" si="91"/>
        <v>0</v>
      </c>
      <c r="PY27" s="29">
        <f t="shared" si="91"/>
        <v>0</v>
      </c>
      <c r="PZ27" s="29">
        <f t="shared" si="91"/>
        <v>0</v>
      </c>
      <c r="QA27" s="29">
        <f t="shared" si="91"/>
        <v>0</v>
      </c>
      <c r="QB27" s="29">
        <f t="shared" si="91"/>
        <v>0</v>
      </c>
      <c r="QC27" s="29">
        <f t="shared" si="91"/>
        <v>0</v>
      </c>
      <c r="QD27" s="29">
        <f t="shared" si="91"/>
        <v>0</v>
      </c>
      <c r="QE27" s="29">
        <f t="shared" si="91"/>
        <v>0</v>
      </c>
      <c r="QF27" s="29">
        <f t="shared" si="91"/>
        <v>0</v>
      </c>
      <c r="QG27" s="29">
        <f t="shared" si="91"/>
        <v>0</v>
      </c>
      <c r="QH27" s="29">
        <f t="shared" si="91"/>
        <v>0</v>
      </c>
      <c r="QI27" s="29">
        <f t="shared" si="91"/>
        <v>0</v>
      </c>
      <c r="QJ27" s="29">
        <f t="shared" si="91"/>
        <v>0</v>
      </c>
      <c r="QK27" s="29">
        <f t="shared" si="91"/>
        <v>0</v>
      </c>
      <c r="QL27" s="29">
        <f t="shared" si="91"/>
        <v>0</v>
      </c>
      <c r="QM27" s="29">
        <f t="shared" si="91"/>
        <v>0</v>
      </c>
      <c r="QN27" s="29">
        <f t="shared" si="91"/>
        <v>0</v>
      </c>
      <c r="QO27" s="29">
        <f t="shared" si="91"/>
        <v>0</v>
      </c>
      <c r="QP27" s="29">
        <f t="shared" si="91"/>
        <v>0</v>
      </c>
      <c r="QQ27" s="29">
        <f t="shared" si="91"/>
        <v>0</v>
      </c>
      <c r="QR27" s="29">
        <f t="shared" si="9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A28" s="55">
        <v>77.016999999999996</v>
      </c>
      <c r="KB28" s="55">
        <v>78.909000000000006</v>
      </c>
      <c r="KC28" s="55">
        <v>78.972999999999999</v>
      </c>
      <c r="KD28" s="55">
        <v>79.09</v>
      </c>
      <c r="KE28" s="4" t="s">
        <v>63</v>
      </c>
      <c r="KF28" s="55">
        <v>78.459999999999994</v>
      </c>
      <c r="KG28" s="6">
        <v>-4.1999999999999997E-3</v>
      </c>
      <c r="KH28" s="6">
        <v>-8.0000000000000004E-4</v>
      </c>
      <c r="KI28" s="6">
        <v>1E-4</v>
      </c>
      <c r="KJ28" s="6"/>
      <c r="KK28" s="6"/>
      <c r="KL28" s="6">
        <v>-5.5999999999999999E-3</v>
      </c>
      <c r="KM28" s="6">
        <v>-2.2000000000000001E-3</v>
      </c>
      <c r="KN28" s="6">
        <v>-4.5999999999999999E-3</v>
      </c>
      <c r="KO28" s="6">
        <v>-3.0999999999999999E-3</v>
      </c>
      <c r="KP28" s="6">
        <v>3.8E-3</v>
      </c>
      <c r="KQ28" s="6"/>
      <c r="KR28" s="6"/>
      <c r="KS28" s="6">
        <v>-1.35E-2</v>
      </c>
      <c r="KT28" s="6">
        <v>2.8E-3</v>
      </c>
      <c r="KU28" s="506">
        <v>-5.8999999999999999E-3</v>
      </c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31">
        <f t="shared" si="12"/>
        <v>-1.35E-2</v>
      </c>
      <c r="LM28" s="31">
        <f t="shared" si="13"/>
        <v>-3.0181818181818174E-3</v>
      </c>
      <c r="LN28" s="31">
        <f t="shared" si="14"/>
        <v>3.8E-3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A29" s="55">
        <v>1.0446200000000001</v>
      </c>
      <c r="KB29" s="55">
        <v>1.0498700000000001</v>
      </c>
      <c r="KC29" s="55">
        <v>1.04128</v>
      </c>
      <c r="KD29" s="55">
        <v>1.0431999999999999</v>
      </c>
      <c r="KE29" s="4" t="s">
        <v>64</v>
      </c>
      <c r="KF29" s="55">
        <v>1.0548</v>
      </c>
      <c r="KG29" s="6">
        <v>3.8E-3</v>
      </c>
      <c r="KH29" s="6">
        <v>-1.1000000000000001E-3</v>
      </c>
      <c r="KI29" s="6">
        <v>-5.0000000000000001E-4</v>
      </c>
      <c r="KJ29" s="6"/>
      <c r="KK29" s="6"/>
      <c r="KL29" s="6">
        <v>3.0999999999999999E-3</v>
      </c>
      <c r="KM29" s="6">
        <v>4.3E-3</v>
      </c>
      <c r="KN29" s="6">
        <v>1.1000000000000001E-3</v>
      </c>
      <c r="KO29" s="6">
        <v>-1.6999999999999999E-3</v>
      </c>
      <c r="KP29" s="6">
        <v>8.0000000000000004E-4</v>
      </c>
      <c r="KQ29" s="6"/>
      <c r="KR29" s="6"/>
      <c r="KS29" s="6">
        <v>-2.5999999999999999E-3</v>
      </c>
      <c r="KT29" s="6">
        <v>-1E-3</v>
      </c>
      <c r="KU29" s="506">
        <v>-2.0000000000000001E-4</v>
      </c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31">
        <f t="shared" si="12"/>
        <v>-2.5999999999999999E-3</v>
      </c>
      <c r="LM29" s="31">
        <f t="shared" si="13"/>
        <v>5.4545454545454558E-4</v>
      </c>
      <c r="LN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A30" s="55">
        <v>0.96079999999999999</v>
      </c>
      <c r="KB30" s="55">
        <v>0.95298000000000005</v>
      </c>
      <c r="KC30" s="55">
        <v>0.93379000000000001</v>
      </c>
      <c r="KD30" s="55">
        <v>0.95050000000000001</v>
      </c>
      <c r="KE30" s="4" t="s">
        <v>65</v>
      </c>
      <c r="KF30" s="55">
        <v>0.94350000000000001</v>
      </c>
      <c r="KG30" s="6">
        <v>-1.2999999999999999E-3</v>
      </c>
      <c r="KH30" s="6">
        <v>2.0000000000000001E-4</v>
      </c>
      <c r="KI30" s="6">
        <v>1E-4</v>
      </c>
      <c r="KJ30" s="6"/>
      <c r="KK30" s="6"/>
      <c r="KL30" s="6">
        <v>-1.6000000000000001E-3</v>
      </c>
      <c r="KM30" s="6">
        <v>4.4000000000000003E-3</v>
      </c>
      <c r="KN30" s="6">
        <v>-2.8E-3</v>
      </c>
      <c r="KO30" s="6">
        <v>-5.0000000000000001E-4</v>
      </c>
      <c r="KP30" s="6">
        <v>-1.9E-3</v>
      </c>
      <c r="KQ30" s="6"/>
      <c r="KR30" s="6"/>
      <c r="KS30" s="6">
        <v>-3.2000000000000002E-3</v>
      </c>
      <c r="KT30" s="6">
        <v>-1E-3</v>
      </c>
      <c r="KU30" s="506">
        <v>-2.8999999999999998E-3</v>
      </c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31">
        <f t="shared" si="12"/>
        <v>-3.2000000000000002E-3</v>
      </c>
      <c r="LM30" s="31">
        <f t="shared" si="13"/>
        <v>-9.5454545454545445E-4</v>
      </c>
      <c r="LN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92">SUM(AI6, -AI13, -AI19,AI24,AI28:AI30)</f>
        <v>0</v>
      </c>
      <c r="AJ31" s="34">
        <f t="shared" si="92"/>
        <v>0</v>
      </c>
      <c r="AK31" s="34">
        <f>SUM(AK6, -AK13, -AK19,AK24,AK28:AK30)</f>
        <v>6.6999999999999994E-3</v>
      </c>
      <c r="AL31" s="34">
        <f t="shared" si="92"/>
        <v>6.1999999999999989E-3</v>
      </c>
      <c r="AM31" s="34">
        <f t="shared" si="92"/>
        <v>-1.0800000000000001E-2</v>
      </c>
      <c r="AN31" s="34">
        <f t="shared" si="92"/>
        <v>3.8899999999999997E-2</v>
      </c>
      <c r="AO31" s="34">
        <f t="shared" si="92"/>
        <v>1.8499999999999999E-2</v>
      </c>
      <c r="AP31" s="34">
        <f t="shared" ref="AP31:BF31" si="93">SUM(AP6, -AP13, -AP19,AP24,AP28:AP30)</f>
        <v>0</v>
      </c>
      <c r="AQ31" s="34">
        <f t="shared" si="93"/>
        <v>0</v>
      </c>
      <c r="AR31" s="34">
        <f t="shared" si="93"/>
        <v>-2.1500000000000002E-2</v>
      </c>
      <c r="AS31" s="34">
        <f t="shared" si="93"/>
        <v>1.8800000000000001E-2</v>
      </c>
      <c r="AT31" s="34">
        <f t="shared" si="93"/>
        <v>-1.7399999999999999E-2</v>
      </c>
      <c r="AU31" s="34">
        <f t="shared" si="93"/>
        <v>2.6500000000000003E-2</v>
      </c>
      <c r="AV31" s="34">
        <f t="shared" si="93"/>
        <v>-7.0999999999999995E-3</v>
      </c>
      <c r="AW31" s="34">
        <f t="shared" si="93"/>
        <v>0</v>
      </c>
      <c r="AX31" s="34">
        <f t="shared" si="93"/>
        <v>0</v>
      </c>
      <c r="AY31" s="34">
        <f t="shared" si="93"/>
        <v>1E-3</v>
      </c>
      <c r="AZ31" s="34">
        <f t="shared" si="93"/>
        <v>-4.19E-2</v>
      </c>
      <c r="BA31" s="34">
        <f t="shared" si="93"/>
        <v>9.0000000000000019E-4</v>
      </c>
      <c r="BB31" s="34">
        <f t="shared" si="93"/>
        <v>-3.4800000000000005E-2</v>
      </c>
      <c r="BC31" s="34">
        <f t="shared" si="93"/>
        <v>4.1200000000000001E-2</v>
      </c>
      <c r="BD31" s="34">
        <f t="shared" si="93"/>
        <v>0</v>
      </c>
      <c r="BE31" s="34">
        <f t="shared" si="93"/>
        <v>0</v>
      </c>
      <c r="BF31" s="34">
        <f t="shared" si="9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94">SUM(CU6, -CU13, -CU19,CU24,CU28:CU30)</f>
        <v>2.0199999999999999E-2</v>
      </c>
      <c r="CV31" s="34">
        <f t="shared" si="94"/>
        <v>-8.9900000000000008E-2</v>
      </c>
      <c r="CW31" s="34">
        <f t="shared" si="94"/>
        <v>8.3999999999999995E-3</v>
      </c>
      <c r="CX31" s="34">
        <f t="shared" si="94"/>
        <v>-1.6399999999999998E-2</v>
      </c>
      <c r="CY31" s="34">
        <f t="shared" si="94"/>
        <v>0</v>
      </c>
      <c r="CZ31" s="34">
        <f t="shared" si="94"/>
        <v>0</v>
      </c>
      <c r="DA31" s="34">
        <f t="shared" si="94"/>
        <v>0</v>
      </c>
      <c r="DB31" s="34">
        <f t="shared" ref="DB31:DR31" si="95">SUM(DB6, -DB13, -DB19,DB24,DB28:DB30)</f>
        <v>2.35E-2</v>
      </c>
      <c r="DC31" s="34">
        <f t="shared" si="95"/>
        <v>3.599999999999999E-3</v>
      </c>
      <c r="DD31" s="34">
        <f t="shared" si="95"/>
        <v>4.7000000000000002E-3</v>
      </c>
      <c r="DE31" s="34">
        <f t="shared" si="95"/>
        <v>2.06E-2</v>
      </c>
      <c r="DF31" s="34">
        <f t="shared" si="95"/>
        <v>0</v>
      </c>
      <c r="DG31" s="34">
        <f t="shared" si="95"/>
        <v>0</v>
      </c>
      <c r="DH31" s="34">
        <f t="shared" si="95"/>
        <v>-1.0200000000000001E-2</v>
      </c>
      <c r="DI31" s="34">
        <f t="shared" si="95"/>
        <v>9.5999999999999974E-3</v>
      </c>
      <c r="DJ31" s="34">
        <f t="shared" si="95"/>
        <v>4.3E-3</v>
      </c>
      <c r="DK31" s="34">
        <f t="shared" si="95"/>
        <v>-5.8900000000000001E-2</v>
      </c>
      <c r="DL31" s="34">
        <f t="shared" si="95"/>
        <v>2.1299999999999999E-2</v>
      </c>
      <c r="DM31" s="34">
        <f t="shared" si="95"/>
        <v>0</v>
      </c>
      <c r="DN31" s="34">
        <f t="shared" si="95"/>
        <v>0</v>
      </c>
      <c r="DO31" s="34">
        <f t="shared" si="95"/>
        <v>3.8600000000000002E-2</v>
      </c>
      <c r="DP31" s="34">
        <f t="shared" si="95"/>
        <v>-3.7999999999999987E-3</v>
      </c>
      <c r="DQ31" s="34">
        <f t="shared" si="95"/>
        <v>-3.61E-2</v>
      </c>
      <c r="DR31" s="34">
        <f t="shared" si="9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96">SUM(FI6, -FI13, -FI19,FI24,FI28:FI30)</f>
        <v>8.5000000000000006E-3</v>
      </c>
      <c r="FJ31" s="34">
        <f t="shared" si="96"/>
        <v>-4.2000000000000003E-2</v>
      </c>
      <c r="FK31" s="34">
        <f t="shared" si="96"/>
        <v>8.4999999999999989E-3</v>
      </c>
      <c r="FL31" s="34">
        <f t="shared" si="96"/>
        <v>1.5100000000000002E-2</v>
      </c>
      <c r="FM31" s="34">
        <f t="shared" si="96"/>
        <v>0</v>
      </c>
      <c r="FN31" s="34">
        <f t="shared" si="96"/>
        <v>0</v>
      </c>
      <c r="FO31" s="34">
        <f t="shared" si="96"/>
        <v>1.0400000000000001E-2</v>
      </c>
      <c r="FP31" s="34">
        <f t="shared" ref="FP31:GF31" si="97">SUM(FP6, -FP13, -FP19,FP24,FP28:FP30)</f>
        <v>3.0999999999999995E-3</v>
      </c>
      <c r="FQ31" s="34">
        <f t="shared" si="97"/>
        <v>-1.8900000000000004E-2</v>
      </c>
      <c r="FR31" s="34">
        <f t="shared" si="97"/>
        <v>-6.6E-3</v>
      </c>
      <c r="FS31" s="34">
        <f t="shared" si="97"/>
        <v>1.09E-2</v>
      </c>
      <c r="FT31" s="34">
        <f t="shared" si="97"/>
        <v>0</v>
      </c>
      <c r="FU31" s="34">
        <f t="shared" si="97"/>
        <v>0</v>
      </c>
      <c r="FV31" s="34">
        <f t="shared" si="97"/>
        <v>1.78E-2</v>
      </c>
      <c r="FW31" s="34">
        <f t="shared" si="97"/>
        <v>-2.1299999999999999E-2</v>
      </c>
      <c r="FX31" s="34">
        <f t="shared" si="97"/>
        <v>8.6999999999999994E-3</v>
      </c>
      <c r="FY31" s="34">
        <f t="shared" si="97"/>
        <v>1.2400000000000001E-2</v>
      </c>
      <c r="FZ31" s="34">
        <f t="shared" si="97"/>
        <v>-3.4200000000000001E-2</v>
      </c>
      <c r="GA31" s="34">
        <f t="shared" si="97"/>
        <v>0</v>
      </c>
      <c r="GB31" s="34">
        <f t="shared" si="97"/>
        <v>0</v>
      </c>
      <c r="GC31" s="34">
        <f t="shared" si="97"/>
        <v>2.3599999999999996E-2</v>
      </c>
      <c r="GD31" s="34">
        <f t="shared" si="97"/>
        <v>3.3000000000000002E-2</v>
      </c>
      <c r="GE31" s="34">
        <f t="shared" si="97"/>
        <v>-2.9100000000000004E-2</v>
      </c>
      <c r="GF31" s="34">
        <f t="shared" si="9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98">SUM(IK6, -IK13, -IK19,IK24,IK28:IK30)</f>
        <v>2E-3</v>
      </c>
      <c r="IL31" s="34">
        <f t="shared" si="98"/>
        <v>0</v>
      </c>
      <c r="IM31" s="34">
        <f t="shared" si="98"/>
        <v>0</v>
      </c>
      <c r="IN31" s="34">
        <f t="shared" si="98"/>
        <v>5.4999999999999997E-3</v>
      </c>
      <c r="IO31" s="34">
        <f t="shared" si="98"/>
        <v>-1.3000000000000002E-3</v>
      </c>
      <c r="IP31" s="34">
        <f t="shared" si="98"/>
        <v>3.9100000000000003E-2</v>
      </c>
      <c r="IQ31" s="34">
        <f t="shared" si="98"/>
        <v>-2.5099999999999997E-2</v>
      </c>
      <c r="IR31" s="34">
        <f t="shared" ref="IR31:JH31" si="99">SUM(IR6, -IR13, -IR19,IR24,IR28:IR30)</f>
        <v>3.6399999999999995E-2</v>
      </c>
      <c r="IS31" s="34">
        <f t="shared" si="99"/>
        <v>0</v>
      </c>
      <c r="IT31" s="34">
        <f t="shared" si="99"/>
        <v>0</v>
      </c>
      <c r="IU31" s="34">
        <f t="shared" si="99"/>
        <v>2.9000000000000002E-3</v>
      </c>
      <c r="IV31" s="34">
        <f t="shared" si="99"/>
        <v>9.6999999999999986E-3</v>
      </c>
      <c r="IW31" s="34">
        <f t="shared" si="99"/>
        <v>1.04E-2</v>
      </c>
      <c r="IX31" s="34">
        <f t="shared" si="99"/>
        <v>-4.6999999999999984E-3</v>
      </c>
      <c r="IY31" s="34">
        <f t="shared" si="99"/>
        <v>-1.6999999999999999E-3</v>
      </c>
      <c r="IZ31" s="34">
        <f t="shared" si="99"/>
        <v>0</v>
      </c>
      <c r="JA31" s="34">
        <f t="shared" si="99"/>
        <v>0</v>
      </c>
      <c r="JB31" s="34">
        <f t="shared" si="99"/>
        <v>-1.6300000000000002E-2</v>
      </c>
      <c r="JC31" s="34">
        <f t="shared" si="99"/>
        <v>-1.2800000000000001E-2</v>
      </c>
      <c r="JD31" s="34">
        <f t="shared" si="99"/>
        <v>-6.1400000000000003E-2</v>
      </c>
      <c r="JE31" s="34">
        <f t="shared" si="99"/>
        <v>-3.7000000000000006E-3</v>
      </c>
      <c r="JF31" s="34">
        <f t="shared" si="99"/>
        <v>1.84E-2</v>
      </c>
      <c r="JG31" s="34">
        <f t="shared" si="99"/>
        <v>0</v>
      </c>
      <c r="JH31" s="34">
        <f t="shared" si="9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A31" s="282"/>
      <c r="KB31" s="33"/>
      <c r="KC31" s="33"/>
      <c r="KD31" s="33"/>
      <c r="KE31" s="32" t="s">
        <v>66</v>
      </c>
      <c r="KF31" s="33"/>
      <c r="KG31" s="34">
        <f t="shared" ref="KG31:KL31" si="100">SUM(KG6, -KG13, -KG19,KG24,KG28,KG29,KG30)</f>
        <v>-2.2099999999999998E-2</v>
      </c>
      <c r="KH31" s="34">
        <f t="shared" si="100"/>
        <v>-5.6000000000000008E-3</v>
      </c>
      <c r="KI31" s="34">
        <f t="shared" si="100"/>
        <v>-3.7000000000000006E-3</v>
      </c>
      <c r="KJ31" s="34">
        <f t="shared" si="100"/>
        <v>0</v>
      </c>
      <c r="KK31" s="34">
        <f t="shared" si="100"/>
        <v>0</v>
      </c>
      <c r="KL31" s="34">
        <f t="shared" si="100"/>
        <v>-1.2999999999999999E-2</v>
      </c>
      <c r="KM31" s="34">
        <f t="shared" ref="KM31:LA31" si="101">SUM(KM6, -KM13, -KM19,KM24,KM28:KM30)</f>
        <v>2.06E-2</v>
      </c>
      <c r="KN31" s="34">
        <f>SUM(KN6, -KN13, -KN19,KN24,KN28,KN29,KN30)</f>
        <v>-1.3899999999999999E-2</v>
      </c>
      <c r="KO31" s="34">
        <f>SUM(KO6, -KO13, -KO19,KO24,KO28,KO29,KO30)</f>
        <v>-1.3100000000000001E-2</v>
      </c>
      <c r="KP31" s="34">
        <f>SUM(KP6, -KP13, -KP19,KP24,KP28,KP29,KP30)</f>
        <v>3.5000000000000005E-3</v>
      </c>
      <c r="KQ31" s="34">
        <f>SUM(KQ6, -KQ13, -KQ19,KQ24,KQ28,KQ29,KQ30)</f>
        <v>0</v>
      </c>
      <c r="KR31" s="34">
        <f>SUM(KR6, -KR13, -KR19,KR24,KR28,KR29,KR30)</f>
        <v>0</v>
      </c>
      <c r="KS31" s="34">
        <f t="shared" si="101"/>
        <v>-5.1499999999999997E-2</v>
      </c>
      <c r="KT31" s="34">
        <f t="shared" si="101"/>
        <v>8.6999999999999994E-3</v>
      </c>
      <c r="KU31" s="34">
        <f>SUM(KU6, -KU13, -KU19,KU24,KU28,KU29,KU30)</f>
        <v>-2.1099999999999997E-2</v>
      </c>
      <c r="KV31" s="34">
        <f>SUM(KV6, -KV13, -KV19,KV24,KV28,KV29,KV30)</f>
        <v>0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 t="shared" si="101"/>
        <v>0</v>
      </c>
      <c r="LA31" s="34">
        <f t="shared" si="101"/>
        <v>0</v>
      </c>
      <c r="LB31" s="34">
        <f t="shared" ref="LB31:LK31" si="102">SUM(LB6, -LB13, -LB19,LB24,LB28,LB29,LB30)</f>
        <v>0</v>
      </c>
      <c r="LC31" s="34">
        <f t="shared" si="102"/>
        <v>0</v>
      </c>
      <c r="LD31" s="34">
        <f t="shared" si="102"/>
        <v>0</v>
      </c>
      <c r="LE31" s="34">
        <f t="shared" si="102"/>
        <v>0</v>
      </c>
      <c r="LF31" s="34">
        <f t="shared" si="102"/>
        <v>0</v>
      </c>
      <c r="LG31" s="34">
        <f t="shared" si="102"/>
        <v>0</v>
      </c>
      <c r="LH31" s="34">
        <f t="shared" si="102"/>
        <v>0</v>
      </c>
      <c r="LI31" s="34">
        <f t="shared" si="102"/>
        <v>0</v>
      </c>
      <c r="LJ31" s="34">
        <f t="shared" si="102"/>
        <v>0</v>
      </c>
      <c r="LK31" s="34">
        <f t="shared" si="102"/>
        <v>0</v>
      </c>
      <c r="LL31" s="31">
        <f t="shared" si="12"/>
        <v>-5.1499999999999997E-2</v>
      </c>
      <c r="LM31" s="31">
        <f t="shared" si="13"/>
        <v>-3.5870967741935484E-3</v>
      </c>
      <c r="LN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103">SUM(MU6, -MU13, -MU19,MU24,MU28,MU29,MU30)</f>
        <v>0</v>
      </c>
      <c r="MV31" s="34">
        <f t="shared" si="103"/>
        <v>0</v>
      </c>
      <c r="MW31" s="34">
        <f t="shared" si="103"/>
        <v>0</v>
      </c>
      <c r="MX31" s="34">
        <f t="shared" si="103"/>
        <v>0</v>
      </c>
      <c r="MY31" s="34">
        <f t="shared" si="103"/>
        <v>0</v>
      </c>
      <c r="MZ31" s="34">
        <f t="shared" si="103"/>
        <v>0</v>
      </c>
      <c r="NA31" s="34">
        <f t="shared" ref="NA31" si="104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105">SUM(NP6, -NP13, -NP19,NP24,NP28,NP29,NP30)</f>
        <v>0</v>
      </c>
      <c r="NQ31" s="34">
        <f t="shared" si="105"/>
        <v>0</v>
      </c>
      <c r="NR31" s="34">
        <f t="shared" si="105"/>
        <v>0</v>
      </c>
      <c r="NS31" s="34">
        <f t="shared" si="105"/>
        <v>0</v>
      </c>
      <c r="NT31" s="34">
        <f t="shared" si="105"/>
        <v>0</v>
      </c>
      <c r="NU31" s="34">
        <f t="shared" si="105"/>
        <v>0</v>
      </c>
      <c r="NV31" s="34">
        <f t="shared" si="105"/>
        <v>0</v>
      </c>
      <c r="NW31" s="34">
        <f t="shared" si="105"/>
        <v>0</v>
      </c>
      <c r="NX31" s="34">
        <f t="shared" si="105"/>
        <v>0</v>
      </c>
      <c r="NY31" s="34">
        <f t="shared" si="105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106">SUM(PN6, -PN13, -PN19,PN24,PN28,PN29,PN30)</f>
        <v>0</v>
      </c>
      <c r="PO31" s="34">
        <f t="shared" si="106"/>
        <v>0</v>
      </c>
      <c r="PP31" s="34">
        <f t="shared" si="106"/>
        <v>0</v>
      </c>
      <c r="PQ31" s="34">
        <f t="shared" si="106"/>
        <v>0</v>
      </c>
      <c r="PR31" s="34">
        <f t="shared" si="106"/>
        <v>0</v>
      </c>
      <c r="PS31" s="34">
        <f t="shared" si="106"/>
        <v>0</v>
      </c>
      <c r="PT31" s="34">
        <f t="shared" ref="PT31" si="107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108">SUM(QI6, -QI13, -QI19,QI24,QI28,QI29,QI30)</f>
        <v>0</v>
      </c>
      <c r="QJ31" s="34">
        <f t="shared" si="108"/>
        <v>0</v>
      </c>
      <c r="QK31" s="34">
        <f t="shared" si="108"/>
        <v>0</v>
      </c>
      <c r="QL31" s="34">
        <f t="shared" si="108"/>
        <v>0</v>
      </c>
      <c r="QM31" s="34">
        <f t="shared" si="108"/>
        <v>0</v>
      </c>
      <c r="QN31" s="34">
        <f t="shared" si="108"/>
        <v>0</v>
      </c>
      <c r="QO31" s="34">
        <f t="shared" si="108"/>
        <v>0</v>
      </c>
      <c r="QP31" s="34">
        <f t="shared" si="108"/>
        <v>0</v>
      </c>
      <c r="QQ31" s="34">
        <f t="shared" si="108"/>
        <v>0</v>
      </c>
      <c r="QR31" s="34">
        <f t="shared" si="108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A32" s="55">
        <v>73.501000000000005</v>
      </c>
      <c r="KB32" s="55">
        <v>75.144999999999996</v>
      </c>
      <c r="KC32" s="55">
        <v>75.811000000000007</v>
      </c>
      <c r="KD32" s="55">
        <v>75.77</v>
      </c>
      <c r="KE32" s="4" t="s">
        <v>67</v>
      </c>
      <c r="KF32" s="55">
        <v>74.36</v>
      </c>
      <c r="KG32" s="6">
        <v>-8.0000000000000002E-3</v>
      </c>
      <c r="KH32" s="6">
        <v>2.9999999999999997E-4</v>
      </c>
      <c r="KI32" s="6">
        <v>4.0000000000000002E-4</v>
      </c>
      <c r="KJ32" s="6"/>
      <c r="KK32" s="6"/>
      <c r="KL32" s="6">
        <v>-7.4000000000000003E-3</v>
      </c>
      <c r="KM32" s="6">
        <v>-5.8999999999999999E-3</v>
      </c>
      <c r="KN32" s="6">
        <v>-5.0000000000000001E-3</v>
      </c>
      <c r="KO32" s="6">
        <v>-1.2999999999999999E-3</v>
      </c>
      <c r="KP32" s="6">
        <v>3.3999999999999998E-3</v>
      </c>
      <c r="KQ32" s="6"/>
      <c r="KR32" s="6"/>
      <c r="KS32" s="6">
        <v>-1.0200000000000001E-2</v>
      </c>
      <c r="KT32" s="6">
        <v>3.8E-3</v>
      </c>
      <c r="KU32" s="506">
        <v>-5.4999999999999997E-3</v>
      </c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35">
        <f t="shared" si="12"/>
        <v>-1.0200000000000001E-2</v>
      </c>
      <c r="LM32" s="35">
        <f t="shared" si="13"/>
        <v>-3.2181818181818184E-3</v>
      </c>
      <c r="LN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A33" s="55">
        <v>0.91610000000000003</v>
      </c>
      <c r="KB33" s="55">
        <v>0.90749999999999997</v>
      </c>
      <c r="KC33" s="55">
        <v>0.8962</v>
      </c>
      <c r="KD33" s="55">
        <v>0.91049999999999998</v>
      </c>
      <c r="KE33" s="4" t="s">
        <v>68</v>
      </c>
      <c r="KF33" s="55">
        <v>0.89270000000000005</v>
      </c>
      <c r="KG33" s="6">
        <v>-4.5999999999999999E-3</v>
      </c>
      <c r="KH33" s="6">
        <v>1.5E-3</v>
      </c>
      <c r="KI33" s="6">
        <v>5.9999999999999995E-4</v>
      </c>
      <c r="KJ33" s="6"/>
      <c r="KK33" s="6"/>
      <c r="KL33" s="6">
        <v>-3.5999999999999999E-3</v>
      </c>
      <c r="KM33" s="6">
        <v>5.9999999999999995E-4</v>
      </c>
      <c r="KN33" s="6">
        <v>-3.3999999999999998E-3</v>
      </c>
      <c r="KO33" s="6">
        <v>1.1999999999999999E-3</v>
      </c>
      <c r="KP33" s="6">
        <v>-2.3E-3</v>
      </c>
      <c r="KQ33" s="6"/>
      <c r="KR33" s="6"/>
      <c r="KS33" s="6">
        <v>5.0000000000000001E-4</v>
      </c>
      <c r="KT33" s="6">
        <v>5.0000000000000001E-4</v>
      </c>
      <c r="KU33" s="506">
        <v>-2.3E-3</v>
      </c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35">
        <f t="shared" si="12"/>
        <v>-4.5999999999999999E-3</v>
      </c>
      <c r="LM33" s="35">
        <f t="shared" si="13"/>
        <v>-1.0272727272727271E-3</v>
      </c>
      <c r="LN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109">SUM(AI7, -AI14, -AI20,AI25, -AI29,AI32:AI33)</f>
        <v>0</v>
      </c>
      <c r="AJ34" s="38">
        <f t="shared" si="109"/>
        <v>0</v>
      </c>
      <c r="AK34" s="38">
        <f>SUM(AK7, -AK14, -AK20,AK25, -AK29,AK32:AK33)</f>
        <v>-6.4999999999999988E-3</v>
      </c>
      <c r="AL34" s="38">
        <f t="shared" si="109"/>
        <v>-2.1100000000000001E-2</v>
      </c>
      <c r="AM34" s="38">
        <f t="shared" si="109"/>
        <v>3.4500000000000003E-2</v>
      </c>
      <c r="AN34" s="38">
        <f>SUM(AN7, -AN14, -AN20,AN25, -AN29,AN32:AN33)</f>
        <v>1.24E-2</v>
      </c>
      <c r="AO34" s="38">
        <f t="shared" si="109"/>
        <v>5.1799999999999999E-2</v>
      </c>
      <c r="AP34" s="38">
        <f t="shared" ref="AP34:BF34" si="110">SUM(AP7, -AP14, -AP20,AP25, -AP29,AP32:AP33)</f>
        <v>0</v>
      </c>
      <c r="AQ34" s="38">
        <f t="shared" si="110"/>
        <v>0</v>
      </c>
      <c r="AR34" s="38">
        <f t="shared" si="110"/>
        <v>-1.9099999999999999E-2</v>
      </c>
      <c r="AS34" s="38">
        <f t="shared" si="110"/>
        <v>6.7000000000000011E-3</v>
      </c>
      <c r="AT34" s="38">
        <f t="shared" si="110"/>
        <v>-2.9300000000000003E-2</v>
      </c>
      <c r="AU34" s="38">
        <f t="shared" si="110"/>
        <v>-2.0300000000000002E-2</v>
      </c>
      <c r="AV34" s="38">
        <f t="shared" si="110"/>
        <v>-2.8E-3</v>
      </c>
      <c r="AW34" s="38">
        <f t="shared" si="110"/>
        <v>0</v>
      </c>
      <c r="AX34" s="38">
        <f t="shared" si="110"/>
        <v>0</v>
      </c>
      <c r="AY34" s="38">
        <f t="shared" si="110"/>
        <v>-8.6999999999999994E-3</v>
      </c>
      <c r="AZ34" s="38">
        <f t="shared" si="110"/>
        <v>1.0699999999999998E-2</v>
      </c>
      <c r="BA34" s="38">
        <f t="shared" si="110"/>
        <v>2.5899999999999999E-2</v>
      </c>
      <c r="BB34" s="38">
        <f t="shared" si="110"/>
        <v>-1.0600000000000002E-2</v>
      </c>
      <c r="BC34" s="38">
        <f t="shared" si="110"/>
        <v>3.27E-2</v>
      </c>
      <c r="BD34" s="38">
        <f t="shared" si="110"/>
        <v>0</v>
      </c>
      <c r="BE34" s="38">
        <f t="shared" si="110"/>
        <v>0</v>
      </c>
      <c r="BF34" s="38">
        <f t="shared" si="11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111">SUM(CQ7, -CQ14, -CQ20,CQ25, -CQ29,CQ32:CQ33)</f>
        <v>-1.2300000000000002E-2</v>
      </c>
      <c r="CR34" s="38">
        <f t="shared" si="111"/>
        <v>0</v>
      </c>
      <c r="CS34" s="38">
        <f t="shared" si="111"/>
        <v>0</v>
      </c>
      <c r="CT34" s="38">
        <f t="shared" si="111"/>
        <v>5.8000000000000005E-3</v>
      </c>
      <c r="CU34" s="38">
        <f t="shared" si="111"/>
        <v>2.1400000000000002E-2</v>
      </c>
      <c r="CV34" s="38">
        <f t="shared" si="111"/>
        <v>-9.4200000000000006E-2</v>
      </c>
      <c r="CW34" s="38">
        <f t="shared" si="111"/>
        <v>-1.9800000000000002E-2</v>
      </c>
      <c r="CX34" s="38">
        <f t="shared" si="111"/>
        <v>-3.0999999999999999E-3</v>
      </c>
      <c r="CY34" s="38">
        <f t="shared" si="111"/>
        <v>0</v>
      </c>
      <c r="CZ34" s="38">
        <f t="shared" si="111"/>
        <v>0</v>
      </c>
      <c r="DA34" s="38">
        <f t="shared" si="111"/>
        <v>1.3900000000000001E-2</v>
      </c>
      <c r="DB34" s="38">
        <f t="shared" si="111"/>
        <v>-9.1999999999999998E-3</v>
      </c>
      <c r="DC34" s="38">
        <f t="shared" si="111"/>
        <v>8.09E-2</v>
      </c>
      <c r="DD34" s="38">
        <f t="shared" si="111"/>
        <v>3.4199999999999994E-2</v>
      </c>
      <c r="DE34" s="38">
        <f t="shared" si="111"/>
        <v>1.09E-2</v>
      </c>
      <c r="DF34" s="38">
        <f t="shared" si="111"/>
        <v>0</v>
      </c>
      <c r="DG34" s="38">
        <f t="shared" si="111"/>
        <v>0</v>
      </c>
      <c r="DH34" s="38">
        <f t="shared" si="111"/>
        <v>-1.84E-2</v>
      </c>
      <c r="DI34" s="38">
        <f t="shared" si="111"/>
        <v>1.1300000000000001E-2</v>
      </c>
      <c r="DJ34" s="38">
        <f t="shared" si="111"/>
        <v>-2.6799999999999997E-2</v>
      </c>
      <c r="DK34" s="38">
        <f t="shared" si="111"/>
        <v>-3.8199999999999998E-2</v>
      </c>
      <c r="DL34" s="38">
        <f t="shared" si="111"/>
        <v>3.2500000000000001E-2</v>
      </c>
      <c r="DM34" s="38">
        <f t="shared" si="111"/>
        <v>0</v>
      </c>
      <c r="DN34" s="38">
        <f t="shared" si="111"/>
        <v>0</v>
      </c>
      <c r="DO34" s="38">
        <f t="shared" si="111"/>
        <v>3.6899999999999995E-2</v>
      </c>
      <c r="DP34" s="38">
        <f t="shared" si="111"/>
        <v>-1.5700000000000002E-2</v>
      </c>
      <c r="DQ34" s="38">
        <f t="shared" si="111"/>
        <v>-3.6600000000000001E-2</v>
      </c>
      <c r="DR34" s="38">
        <f t="shared" si="11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112">SUM(FE7, -FE14, -FE20,FE25, -FE29,FE32:FE33)</f>
        <v>1.2699999999999999E-2</v>
      </c>
      <c r="FF34" s="38">
        <f t="shared" si="112"/>
        <v>0</v>
      </c>
      <c r="FG34" s="38">
        <f t="shared" si="112"/>
        <v>0</v>
      </c>
      <c r="FH34" s="38">
        <f t="shared" si="112"/>
        <v>3.0400000000000003E-2</v>
      </c>
      <c r="FI34" s="38">
        <f t="shared" si="112"/>
        <v>-8.3000000000000001E-3</v>
      </c>
      <c r="FJ34" s="38">
        <f t="shared" si="112"/>
        <v>-1.4799999999999995E-2</v>
      </c>
      <c r="FK34" s="38">
        <f t="shared" si="112"/>
        <v>1.0800000000000002E-2</v>
      </c>
      <c r="FL34" s="38">
        <f t="shared" si="112"/>
        <v>3.9799999999999995E-2</v>
      </c>
      <c r="FM34" s="38">
        <f t="shared" si="112"/>
        <v>0</v>
      </c>
      <c r="FN34" s="38">
        <f t="shared" si="112"/>
        <v>0</v>
      </c>
      <c r="FO34" s="38">
        <f t="shared" si="112"/>
        <v>1.4799999999999999E-2</v>
      </c>
      <c r="FP34" s="38">
        <f t="shared" si="112"/>
        <v>2.69E-2</v>
      </c>
      <c r="FQ34" s="38">
        <f t="shared" si="112"/>
        <v>-4.0599999999999997E-2</v>
      </c>
      <c r="FR34" s="38">
        <f t="shared" si="112"/>
        <v>-1.21E-2</v>
      </c>
      <c r="FS34" s="38">
        <f t="shared" si="112"/>
        <v>1.3999999999999999E-2</v>
      </c>
      <c r="FT34" s="38">
        <f t="shared" si="112"/>
        <v>0</v>
      </c>
      <c r="FU34" s="38">
        <f t="shared" si="112"/>
        <v>0</v>
      </c>
      <c r="FV34" s="38">
        <f t="shared" si="112"/>
        <v>5.8000000000000005E-3</v>
      </c>
      <c r="FW34" s="38">
        <f t="shared" si="112"/>
        <v>-2.5999999999999999E-3</v>
      </c>
      <c r="FX34" s="38">
        <f t="shared" si="112"/>
        <v>8.7999999999999988E-3</v>
      </c>
      <c r="FY34" s="38">
        <f t="shared" si="112"/>
        <v>9.6000000000000009E-3</v>
      </c>
      <c r="FZ34" s="38">
        <f t="shared" si="112"/>
        <v>8.0000000000000036E-4</v>
      </c>
      <c r="GA34" s="38">
        <f t="shared" si="112"/>
        <v>0</v>
      </c>
      <c r="GB34" s="38">
        <f t="shared" si="112"/>
        <v>0</v>
      </c>
      <c r="GC34" s="38">
        <f t="shared" si="112"/>
        <v>2.8199999999999999E-2</v>
      </c>
      <c r="GD34" s="38">
        <f t="shared" si="112"/>
        <v>5.0999999999999995E-3</v>
      </c>
      <c r="GE34" s="38">
        <f t="shared" si="112"/>
        <v>-0.1031</v>
      </c>
      <c r="GF34" s="38">
        <f t="shared" si="11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13">SUM(IG7, -IG14, -IG20,IG25, -IG29,IG32:IG33)</f>
        <v>-1.5999999999999994E-3</v>
      </c>
      <c r="IH34" s="38">
        <f t="shared" si="113"/>
        <v>-4.4900000000000002E-2</v>
      </c>
      <c r="II34" s="38">
        <f t="shared" si="113"/>
        <v>1.3999999999999999E-2</v>
      </c>
      <c r="IJ34" s="38">
        <f t="shared" si="113"/>
        <v>-1.5599999999999999E-2</v>
      </c>
      <c r="IK34" s="38">
        <f t="shared" si="113"/>
        <v>-1.6399999999999998E-2</v>
      </c>
      <c r="IL34" s="38">
        <f t="shared" si="113"/>
        <v>0</v>
      </c>
      <c r="IM34" s="38">
        <f t="shared" si="113"/>
        <v>0</v>
      </c>
      <c r="IN34" s="38">
        <f t="shared" si="113"/>
        <v>-8.0000000000000002E-3</v>
      </c>
      <c r="IO34" s="38">
        <f t="shared" si="113"/>
        <v>1.9E-3</v>
      </c>
      <c r="IP34" s="38">
        <f t="shared" si="113"/>
        <v>1.0200000000000001E-2</v>
      </c>
      <c r="IQ34" s="38">
        <f t="shared" si="113"/>
        <v>-1.5999999999999997E-2</v>
      </c>
      <c r="IR34" s="38">
        <f t="shared" si="113"/>
        <v>2.1700000000000001E-2</v>
      </c>
      <c r="IS34" s="38">
        <f t="shared" si="113"/>
        <v>0</v>
      </c>
      <c r="IT34" s="38">
        <f t="shared" si="113"/>
        <v>0</v>
      </c>
      <c r="IU34" s="38">
        <f t="shared" si="113"/>
        <v>2.7000000000000001E-3</v>
      </c>
      <c r="IV34" s="38">
        <f t="shared" si="113"/>
        <v>6.2999999999999992E-3</v>
      </c>
      <c r="IW34" s="38">
        <f t="shared" si="113"/>
        <v>-3.7799999999999993E-2</v>
      </c>
      <c r="IX34" s="38">
        <f t="shared" si="113"/>
        <v>-2.5800000000000003E-2</v>
      </c>
      <c r="IY34" s="38">
        <f t="shared" si="113"/>
        <v>5.0000000000000001E-3</v>
      </c>
      <c r="IZ34" s="38">
        <f t="shared" si="113"/>
        <v>0</v>
      </c>
      <c r="JA34" s="38">
        <f t="shared" si="113"/>
        <v>0</v>
      </c>
      <c r="JB34" s="38">
        <f t="shared" si="113"/>
        <v>-1.0999999999999999E-2</v>
      </c>
      <c r="JC34" s="38">
        <f t="shared" si="113"/>
        <v>-2.9999999999999996E-3</v>
      </c>
      <c r="JD34" s="38">
        <f t="shared" si="113"/>
        <v>-4.2900000000000001E-2</v>
      </c>
      <c r="JE34" s="38">
        <f t="shared" si="113"/>
        <v>3.3099999999999997E-2</v>
      </c>
      <c r="JF34" s="38">
        <f t="shared" si="113"/>
        <v>2.8400000000000002E-2</v>
      </c>
      <c r="JG34" s="38">
        <f t="shared" si="113"/>
        <v>0</v>
      </c>
      <c r="JH34" s="38">
        <f t="shared" si="113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A34" s="283"/>
      <c r="KB34" s="37"/>
      <c r="KC34" s="37"/>
      <c r="KD34" s="37"/>
      <c r="KE34" s="36" t="s">
        <v>69</v>
      </c>
      <c r="KF34" s="37"/>
      <c r="KG34" s="38">
        <f t="shared" ref="KG34:KL34" si="114">SUM(KG7, -KG14, -KG20,KG25, -KG29,KG32,KG33)</f>
        <v>-4.9299999999999997E-2</v>
      </c>
      <c r="KH34" s="38">
        <f t="shared" si="114"/>
        <v>4.2000000000000006E-3</v>
      </c>
      <c r="KI34" s="38">
        <f t="shared" si="114"/>
        <v>1.0000000000000002E-3</v>
      </c>
      <c r="KJ34" s="38">
        <f t="shared" si="114"/>
        <v>0</v>
      </c>
      <c r="KK34" s="38">
        <f t="shared" si="114"/>
        <v>0</v>
      </c>
      <c r="KL34" s="38">
        <f t="shared" si="114"/>
        <v>-2.9599999999999998E-2</v>
      </c>
      <c r="KM34" s="38">
        <f t="shared" ref="KM34:LA34" si="115">SUM(KM7, -KM14, -KM20,KM25, -KM29,KM32:KM33)</f>
        <v>-1.09E-2</v>
      </c>
      <c r="KN34" s="38">
        <f>SUM(KN7, -KN14, -KN20,KN25, -KN29,KN32,KN33)</f>
        <v>-1.89E-2</v>
      </c>
      <c r="KO34" s="38">
        <f>SUM(KO7, -KO14, -KO20,KO25, -KO29,KO32,KO33)</f>
        <v>1.3999999999999998E-3</v>
      </c>
      <c r="KP34" s="38">
        <f>SUM(KP7, -KP14, -KP20,KP25, -KP29,KP32,KP33)</f>
        <v>-2.0000000000000009E-4</v>
      </c>
      <c r="KQ34" s="38">
        <f>SUM(KQ7, -KQ14, -KQ20,KQ25, -KQ29,KQ32,KQ33)</f>
        <v>0</v>
      </c>
      <c r="KR34" s="38">
        <f>SUM(KR7, -KR14, -KR20,KR25, -KR29,KR32,KR33)</f>
        <v>0</v>
      </c>
      <c r="KS34" s="38">
        <f t="shared" si="115"/>
        <v>-2.5500000000000002E-2</v>
      </c>
      <c r="KT34" s="38">
        <f t="shared" si="115"/>
        <v>1.7400000000000002E-2</v>
      </c>
      <c r="KU34" s="38">
        <f>SUM(KU7, -KU14, -KU20,KU25, -KU29,KU32,KU33)</f>
        <v>-1.9399999999999997E-2</v>
      </c>
      <c r="KV34" s="38">
        <f>SUM(KV7, -KV14, -KV20,KV25, -KV29,KV32,KV33)</f>
        <v>0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 t="shared" si="115"/>
        <v>0</v>
      </c>
      <c r="LA34" s="38">
        <f t="shared" si="115"/>
        <v>0</v>
      </c>
      <c r="LB34" s="38">
        <f t="shared" ref="LB34:LK34" si="116">SUM(LB7, -LB14, -LB20,LB25, -LB29,LB32,LB33)</f>
        <v>0</v>
      </c>
      <c r="LC34" s="38">
        <f t="shared" si="116"/>
        <v>0</v>
      </c>
      <c r="LD34" s="38">
        <f t="shared" si="116"/>
        <v>0</v>
      </c>
      <c r="LE34" s="38">
        <f t="shared" si="116"/>
        <v>0</v>
      </c>
      <c r="LF34" s="38">
        <f t="shared" si="116"/>
        <v>0</v>
      </c>
      <c r="LG34" s="38">
        <f t="shared" si="116"/>
        <v>0</v>
      </c>
      <c r="LH34" s="38">
        <f t="shared" si="116"/>
        <v>0</v>
      </c>
      <c r="LI34" s="38">
        <f t="shared" si="116"/>
        <v>0</v>
      </c>
      <c r="LJ34" s="38">
        <f t="shared" si="116"/>
        <v>0</v>
      </c>
      <c r="LK34" s="38">
        <f t="shared" si="116"/>
        <v>0</v>
      </c>
      <c r="LL34" s="35">
        <f t="shared" si="12"/>
        <v>-4.9299999999999997E-2</v>
      </c>
      <c r="LM34" s="35">
        <f t="shared" si="13"/>
        <v>-4.1870967741935482E-3</v>
      </c>
      <c r="LN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17">SUM(MU7, -MU14, -MU20,MU25, -MU29,MU32,MU33)</f>
        <v>0</v>
      </c>
      <c r="MV34" s="38">
        <f t="shared" si="117"/>
        <v>0</v>
      </c>
      <c r="MW34" s="38">
        <f t="shared" si="117"/>
        <v>0</v>
      </c>
      <c r="MX34" s="38">
        <f t="shared" si="117"/>
        <v>0</v>
      </c>
      <c r="MY34" s="38">
        <f t="shared" si="117"/>
        <v>0</v>
      </c>
      <c r="MZ34" s="38">
        <f t="shared" si="117"/>
        <v>0</v>
      </c>
      <c r="NA34" s="38">
        <f t="shared" ref="NA34" si="118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19">SUM(NP7, -NP14, -NP20,NP25, -NP29,NP32,NP33)</f>
        <v>0</v>
      </c>
      <c r="NQ34" s="38">
        <f t="shared" si="119"/>
        <v>0</v>
      </c>
      <c r="NR34" s="38">
        <f t="shared" si="119"/>
        <v>0</v>
      </c>
      <c r="NS34" s="38">
        <f t="shared" si="119"/>
        <v>0</v>
      </c>
      <c r="NT34" s="38">
        <f t="shared" si="119"/>
        <v>0</v>
      </c>
      <c r="NU34" s="38">
        <f t="shared" si="119"/>
        <v>0</v>
      </c>
      <c r="NV34" s="38">
        <f t="shared" si="119"/>
        <v>0</v>
      </c>
      <c r="NW34" s="38">
        <f t="shared" si="119"/>
        <v>0</v>
      </c>
      <c r="NX34" s="38">
        <f t="shared" si="119"/>
        <v>0</v>
      </c>
      <c r="NY34" s="38">
        <f t="shared" si="119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20">SUM(PN7, -PN14, -PN20,PN25, -PN29,PN32,PN33)</f>
        <v>0</v>
      </c>
      <c r="PO34" s="38">
        <f t="shared" si="120"/>
        <v>0</v>
      </c>
      <c r="PP34" s="38">
        <f t="shared" si="120"/>
        <v>0</v>
      </c>
      <c r="PQ34" s="38">
        <f t="shared" si="120"/>
        <v>0</v>
      </c>
      <c r="PR34" s="38">
        <f t="shared" si="120"/>
        <v>0</v>
      </c>
      <c r="PS34" s="38">
        <f t="shared" si="120"/>
        <v>0</v>
      </c>
      <c r="PT34" s="38">
        <f t="shared" ref="PT34" si="121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22">SUM(QI7, -QI14, -QI20,QI25, -QI29,QI32,QI33)</f>
        <v>0</v>
      </c>
      <c r="QJ34" s="38">
        <f t="shared" si="122"/>
        <v>0</v>
      </c>
      <c r="QK34" s="38">
        <f t="shared" si="122"/>
        <v>0</v>
      </c>
      <c r="QL34" s="38">
        <f t="shared" si="122"/>
        <v>0</v>
      </c>
      <c r="QM34" s="38">
        <f t="shared" si="122"/>
        <v>0</v>
      </c>
      <c r="QN34" s="38">
        <f t="shared" si="122"/>
        <v>0</v>
      </c>
      <c r="QO34" s="38">
        <f t="shared" si="122"/>
        <v>0</v>
      </c>
      <c r="QP34" s="38">
        <f t="shared" si="122"/>
        <v>0</v>
      </c>
      <c r="QQ34" s="38">
        <f t="shared" si="122"/>
        <v>0</v>
      </c>
      <c r="QR34" s="38">
        <f t="shared" si="122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A35" s="55">
        <v>80.188999999999993</v>
      </c>
      <c r="KB35" s="55">
        <v>82.796999999999997</v>
      </c>
      <c r="KC35" s="55">
        <v>84.546999999999997</v>
      </c>
      <c r="KD35" s="55">
        <v>83.18</v>
      </c>
      <c r="KE35" s="4" t="s">
        <v>70</v>
      </c>
      <c r="KF35" s="55">
        <v>83.21</v>
      </c>
      <c r="KG35" s="6">
        <v>-3.5999999999999999E-3</v>
      </c>
      <c r="KH35" s="6">
        <v>-8.9999999999999998E-4</v>
      </c>
      <c r="KI35" s="6">
        <v>-1E-4</v>
      </c>
      <c r="KJ35" s="6"/>
      <c r="KK35" s="6"/>
      <c r="KL35" s="6">
        <v>-3.7000000000000002E-3</v>
      </c>
      <c r="KM35" s="6">
        <v>-6.6E-3</v>
      </c>
      <c r="KN35" s="6">
        <v>-1.8E-3</v>
      </c>
      <c r="KO35" s="6">
        <v>-2.3999999999999998E-3</v>
      </c>
      <c r="KP35" s="6">
        <v>5.7000000000000002E-3</v>
      </c>
      <c r="KQ35" s="6"/>
      <c r="KR35" s="6"/>
      <c r="KS35" s="6">
        <v>-1.04E-2</v>
      </c>
      <c r="KT35" s="6">
        <v>3.5999999999999999E-3</v>
      </c>
      <c r="KU35" s="506">
        <v>-3.5000000000000001E-3</v>
      </c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41">
        <f t="shared" si="12"/>
        <v>-1.04E-2</v>
      </c>
      <c r="LM35" s="41">
        <f t="shared" si="13"/>
        <v>-2.1545454545454546E-3</v>
      </c>
      <c r="LN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23">SUM( -AI8, -AI15, -AI21,AI26, -AI30, -AI33,AI35)</f>
        <v>0</v>
      </c>
      <c r="AJ36" s="44">
        <f t="shared" si="123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23"/>
        <v>3.6999999999999993E-3</v>
      </c>
      <c r="AO36" s="44">
        <f t="shared" ref="AO36:AT36" si="124">SUM( -AO8, -AO15, -AO21,AO26, -AO30, -AO33,AO35)</f>
        <v>-3.2800000000000003E-2</v>
      </c>
      <c r="AP36" s="44">
        <f t="shared" si="124"/>
        <v>0</v>
      </c>
      <c r="AQ36" s="44">
        <f t="shared" si="124"/>
        <v>0</v>
      </c>
      <c r="AR36" s="44">
        <f t="shared" si="124"/>
        <v>-9.4999999999999998E-3</v>
      </c>
      <c r="AS36" s="44">
        <f t="shared" si="124"/>
        <v>2.5500000000000002E-2</v>
      </c>
      <c r="AT36" s="44">
        <f t="shared" si="124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25">SUM( -AW8, -AW15, -AW21,AW26, -AW30, -AW33,AW35)</f>
        <v>0</v>
      </c>
      <c r="AX36" s="44">
        <f t="shared" si="125"/>
        <v>0</v>
      </c>
      <c r="AY36" s="44">
        <f t="shared" si="125"/>
        <v>-1.61E-2</v>
      </c>
      <c r="AZ36" s="44">
        <f t="shared" si="125"/>
        <v>-3.4100000000000005E-2</v>
      </c>
      <c r="BA36" s="44">
        <f t="shared" si="125"/>
        <v>-1.5699999999999999E-2</v>
      </c>
      <c r="BB36" s="44">
        <f t="shared" si="125"/>
        <v>1.3600000000000001E-2</v>
      </c>
      <c r="BC36" s="44">
        <f t="shared" ref="BC36:BI36" si="126">SUM( -BC8, -BC15, -BC21,BC26, -BC30, -BC33,BC35)</f>
        <v>2.07E-2</v>
      </c>
      <c r="BD36" s="44">
        <f t="shared" si="126"/>
        <v>0</v>
      </c>
      <c r="BE36" s="44">
        <f t="shared" si="126"/>
        <v>0</v>
      </c>
      <c r="BF36" s="44">
        <f t="shared" si="126"/>
        <v>-2.0499999999999997E-2</v>
      </c>
      <c r="BG36" s="44">
        <f t="shared" si="126"/>
        <v>5.8999999999999981E-3</v>
      </c>
      <c r="BH36" s="44">
        <f t="shared" si="126"/>
        <v>2.6600000000000002E-2</v>
      </c>
      <c r="BI36" s="44">
        <f t="shared" si="126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27">SUM( -CQ8, -CQ15, -CQ21,CQ26, -CQ30, -CQ33,CQ35)</f>
        <v>3.0799999999999998E-2</v>
      </c>
      <c r="CR36" s="44">
        <f t="shared" si="127"/>
        <v>0</v>
      </c>
      <c r="CS36" s="44">
        <f t="shared" si="127"/>
        <v>0</v>
      </c>
      <c r="CT36" s="44">
        <f t="shared" si="127"/>
        <v>7.1000000000000004E-3</v>
      </c>
      <c r="CU36" s="44">
        <f t="shared" si="127"/>
        <v>-8.9999999999999965E-4</v>
      </c>
      <c r="CV36" s="44">
        <f t="shared" si="127"/>
        <v>-4.6000000000000008E-3</v>
      </c>
      <c r="CW36" s="44">
        <f t="shared" si="127"/>
        <v>-4.5800000000000007E-2</v>
      </c>
      <c r="CX36" s="44">
        <f t="shared" si="127"/>
        <v>2.1899999999999999E-2</v>
      </c>
      <c r="CY36" s="44">
        <f t="shared" si="127"/>
        <v>0</v>
      </c>
      <c r="CZ36" s="44">
        <f t="shared" si="127"/>
        <v>0</v>
      </c>
      <c r="DA36" s="44">
        <f t="shared" si="127"/>
        <v>1.0800000000000001E-2</v>
      </c>
      <c r="DB36" s="44">
        <f t="shared" ref="DB36:DM36" si="128">SUM( -DB8, -DB15, -DB21,DB26, -DB30, -DB33,DB35)</f>
        <v>2.4599999999999997E-2</v>
      </c>
      <c r="DC36" s="44">
        <f t="shared" si="128"/>
        <v>-2.6999999999999997E-3</v>
      </c>
      <c r="DD36" s="44">
        <f t="shared" si="128"/>
        <v>-3.7499999999999999E-2</v>
      </c>
      <c r="DE36" s="44">
        <f t="shared" si="128"/>
        <v>8.8999999999999999E-3</v>
      </c>
      <c r="DF36" s="44">
        <f t="shared" si="128"/>
        <v>0</v>
      </c>
      <c r="DG36" s="44">
        <f t="shared" si="128"/>
        <v>0</v>
      </c>
      <c r="DH36" s="44">
        <f t="shared" si="128"/>
        <v>-1.0999999999999996E-3</v>
      </c>
      <c r="DI36" s="44">
        <f t="shared" si="128"/>
        <v>-1.24E-2</v>
      </c>
      <c r="DJ36" s="44">
        <f t="shared" si="128"/>
        <v>2.58E-2</v>
      </c>
      <c r="DK36" s="44">
        <f t="shared" si="128"/>
        <v>-7.6999999999999985E-3</v>
      </c>
      <c r="DL36" s="44">
        <f t="shared" si="128"/>
        <v>2.9500000000000002E-2</v>
      </c>
      <c r="DM36" s="44">
        <f t="shared" si="128"/>
        <v>0</v>
      </c>
      <c r="DN36" s="44">
        <f t="shared" ref="DN36:DU36" si="129">SUM( -DN8, -DN15, -DN21,DN26, -DN30, -DN33,DN35)</f>
        <v>0</v>
      </c>
      <c r="DO36" s="44">
        <f t="shared" si="129"/>
        <v>-4.2999999999999997E-2</v>
      </c>
      <c r="DP36" s="44">
        <f t="shared" si="129"/>
        <v>-1.3799999999999998E-2</v>
      </c>
      <c r="DQ36" s="44">
        <f t="shared" si="129"/>
        <v>2.3199999999999998E-2</v>
      </c>
      <c r="DR36" s="44">
        <f t="shared" si="129"/>
        <v>8.6999999999999994E-3</v>
      </c>
      <c r="DS36" s="44">
        <f t="shared" si="129"/>
        <v>0</v>
      </c>
      <c r="DT36" s="44">
        <f t="shared" si="129"/>
        <v>0</v>
      </c>
      <c r="DU36" s="44">
        <f t="shared" si="129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30">SUM( -FE8, -FE15, -FE21,FE26, -FE30, -FE33,FE35)</f>
        <v>-5.4199999999999998E-2</v>
      </c>
      <c r="FF36" s="44">
        <f t="shared" si="130"/>
        <v>0</v>
      </c>
      <c r="FG36" s="44">
        <f t="shared" si="130"/>
        <v>0</v>
      </c>
      <c r="FH36" s="44">
        <f t="shared" si="130"/>
        <v>-9.4999999999999998E-3</v>
      </c>
      <c r="FI36" s="44">
        <f t="shared" si="130"/>
        <v>-1.3500000000000002E-2</v>
      </c>
      <c r="FJ36" s="44">
        <f t="shared" si="130"/>
        <v>-3.44E-2</v>
      </c>
      <c r="FK36" s="44">
        <f t="shared" si="130"/>
        <v>1.8599999999999998E-2</v>
      </c>
      <c r="FL36" s="44">
        <f t="shared" si="130"/>
        <v>1.7000000000000001E-3</v>
      </c>
      <c r="FM36" s="44">
        <f t="shared" si="130"/>
        <v>0</v>
      </c>
      <c r="FN36" s="44">
        <f t="shared" si="130"/>
        <v>0</v>
      </c>
      <c r="FO36" s="44">
        <f t="shared" si="130"/>
        <v>-4.8999999999999998E-3</v>
      </c>
      <c r="FP36" s="44">
        <f t="shared" ref="FP36:GA36" si="131">SUM( -FP8, -FP15, -FP21,FP26, -FP30, -FP33,FP35)</f>
        <v>1.17E-2</v>
      </c>
      <c r="FQ36" s="44">
        <f t="shared" si="131"/>
        <v>-4.0000000000000001E-3</v>
      </c>
      <c r="FR36" s="44">
        <f t="shared" si="131"/>
        <v>9.6000000000000009E-3</v>
      </c>
      <c r="FS36" s="44">
        <f t="shared" si="131"/>
        <v>-2.3199999999999998E-2</v>
      </c>
      <c r="FT36" s="44">
        <f t="shared" si="131"/>
        <v>0</v>
      </c>
      <c r="FU36" s="44">
        <f t="shared" si="131"/>
        <v>0</v>
      </c>
      <c r="FV36" s="44">
        <f t="shared" si="131"/>
        <v>-2.2999999999999995E-3</v>
      </c>
      <c r="FW36" s="44">
        <f t="shared" si="131"/>
        <v>1.9E-3</v>
      </c>
      <c r="FX36" s="44">
        <f t="shared" si="131"/>
        <v>-1.2999999999999999E-2</v>
      </c>
      <c r="FY36" s="44">
        <f t="shared" si="131"/>
        <v>-2.4700000000000003E-2</v>
      </c>
      <c r="FZ36" s="44">
        <f t="shared" si="131"/>
        <v>-3.5699999999999996E-2</v>
      </c>
      <c r="GA36" s="44">
        <f t="shared" si="131"/>
        <v>0</v>
      </c>
      <c r="GB36" s="44">
        <f t="shared" ref="GB36:GI36" si="132">SUM( -GB8, -GB15, -GB21,GB26, -GB30, -GB33,GB35)</f>
        <v>0</v>
      </c>
      <c r="GC36" s="44">
        <f t="shared" si="132"/>
        <v>4.3E-3</v>
      </c>
      <c r="GD36" s="44">
        <f t="shared" si="132"/>
        <v>1.78E-2</v>
      </c>
      <c r="GE36" s="44">
        <f t="shared" si="132"/>
        <v>9.3999999999999986E-3</v>
      </c>
      <c r="GF36" s="44">
        <f t="shared" si="132"/>
        <v>2.600000000000002E-3</v>
      </c>
      <c r="GG36" s="44">
        <f t="shared" si="132"/>
        <v>4.07E-2</v>
      </c>
      <c r="GH36" s="44">
        <f t="shared" si="132"/>
        <v>0</v>
      </c>
      <c r="GI36" s="44">
        <f t="shared" si="132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33">SUM( -IG8, -IG15, -IG21,IG26, -IG30, -IG33,IG35)</f>
        <v>2.0400000000000001E-2</v>
      </c>
      <c r="IH36" s="44">
        <f t="shared" si="133"/>
        <v>-4.1999999999999997E-3</v>
      </c>
      <c r="II36" s="44">
        <f t="shared" si="133"/>
        <v>-1.7700000000000004E-2</v>
      </c>
      <c r="IJ36" s="44">
        <f t="shared" si="133"/>
        <v>7.000000000000001E-3</v>
      </c>
      <c r="IK36" s="44">
        <f t="shared" si="133"/>
        <v>-3.5000000000000005E-3</v>
      </c>
      <c r="IL36" s="44">
        <f t="shared" si="133"/>
        <v>0</v>
      </c>
      <c r="IM36" s="44">
        <f t="shared" si="133"/>
        <v>0</v>
      </c>
      <c r="IN36" s="44">
        <f t="shared" si="133"/>
        <v>2.2400000000000003E-2</v>
      </c>
      <c r="IO36" s="44">
        <f t="shared" si="133"/>
        <v>-8.6E-3</v>
      </c>
      <c r="IP36" s="44">
        <f t="shared" si="133"/>
        <v>-1.0499999999999999E-2</v>
      </c>
      <c r="IQ36" s="44">
        <f t="shared" si="133"/>
        <v>-8.7999999999999988E-3</v>
      </c>
      <c r="IR36" s="44">
        <f t="shared" ref="IR36:JC36" si="134">SUM( -IR8, -IR15, -IR21,IR26, -IR30, -IR33,IR35)</f>
        <v>1.2699999999999999E-2</v>
      </c>
      <c r="IS36" s="44">
        <f t="shared" si="134"/>
        <v>0</v>
      </c>
      <c r="IT36" s="44">
        <f t="shared" si="134"/>
        <v>0</v>
      </c>
      <c r="IU36" s="44">
        <f t="shared" si="134"/>
        <v>-2.53E-2</v>
      </c>
      <c r="IV36" s="44">
        <f t="shared" si="134"/>
        <v>1.6599999999999997E-2</v>
      </c>
      <c r="IW36" s="44">
        <f t="shared" si="134"/>
        <v>1.26E-2</v>
      </c>
      <c r="IX36" s="44">
        <f t="shared" si="134"/>
        <v>0</v>
      </c>
      <c r="IY36" s="44">
        <f t="shared" si="134"/>
        <v>-1.0000000000000002E-2</v>
      </c>
      <c r="IZ36" s="44">
        <f t="shared" si="134"/>
        <v>0</v>
      </c>
      <c r="JA36" s="44">
        <f t="shared" si="134"/>
        <v>0</v>
      </c>
      <c r="JB36" s="44">
        <f t="shared" si="134"/>
        <v>2.7499999999999997E-2</v>
      </c>
      <c r="JC36" s="44">
        <f t="shared" si="134"/>
        <v>-2.4799999999999996E-2</v>
      </c>
      <c r="JD36" s="44">
        <f t="shared" ref="JD36:JK36" si="135">SUM( -JD8, -JD15, -JD21,JD26, -JD30, -JD33,JD35)</f>
        <v>-7.9999999999999906E-4</v>
      </c>
      <c r="JE36" s="44">
        <f t="shared" si="135"/>
        <v>-4.8000000000000004E-3</v>
      </c>
      <c r="JF36" s="44">
        <f t="shared" si="135"/>
        <v>-1.9000000000000002E-3</v>
      </c>
      <c r="JG36" s="44">
        <f t="shared" si="135"/>
        <v>0</v>
      </c>
      <c r="JH36" s="44">
        <f t="shared" si="135"/>
        <v>0</v>
      </c>
      <c r="JI36" s="44">
        <f t="shared" si="135"/>
        <v>-9.1000000000000004E-3</v>
      </c>
      <c r="JJ36" s="44">
        <f t="shared" si="135"/>
        <v>1.95E-2</v>
      </c>
      <c r="JK36" s="44">
        <f t="shared" si="135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E36" s="42" t="s">
        <v>71</v>
      </c>
      <c r="KF36" s="43"/>
      <c r="KG36" s="44">
        <f t="shared" ref="KG36" si="136">SUM( -KG8, -KG15, -KG21,KG26, -KG30, -KG33,KG35)</f>
        <v>-1.2299999999999998E-2</v>
      </c>
      <c r="KH36" s="44">
        <f t="shared" ref="KH36:KK36" si="137">SUM( -KH8, -KH15, -KH21,KH26, -KH30, -KH33,KH35)</f>
        <v>-6.3999999999999994E-3</v>
      </c>
      <c r="KI36" s="44">
        <f t="shared" si="137"/>
        <v>-3.2999999999999991E-3</v>
      </c>
      <c r="KJ36" s="44">
        <f t="shared" si="137"/>
        <v>0</v>
      </c>
      <c r="KK36" s="44">
        <f t="shared" si="137"/>
        <v>0</v>
      </c>
      <c r="KL36" s="44">
        <f t="shared" ref="KL36" si="138">SUM( -KL8, -KL15, -KL21,KL26, -KL30, -KL33,KL35)</f>
        <v>7.999999999999995E-4</v>
      </c>
      <c r="KM36" s="44">
        <f t="shared" ref="KM36:LK36" si="139">SUM( -KM8, -KM15, -KM21,KM26, -KM30, -KM33,KM35)</f>
        <v>-1.5299999999999999E-2</v>
      </c>
      <c r="KN36" s="44">
        <f t="shared" si="139"/>
        <v>8.8000000000000005E-3</v>
      </c>
      <c r="KO36" s="44">
        <f t="shared" si="139"/>
        <v>-8.2999999999999984E-3</v>
      </c>
      <c r="KP36" s="44">
        <f t="shared" si="139"/>
        <v>1.9300000000000001E-2</v>
      </c>
      <c r="KQ36" s="44">
        <f t="shared" si="139"/>
        <v>0</v>
      </c>
      <c r="KR36" s="44">
        <f t="shared" si="139"/>
        <v>0</v>
      </c>
      <c r="KS36" s="44">
        <f t="shared" si="139"/>
        <v>-2.7299999999999998E-2</v>
      </c>
      <c r="KT36" s="44">
        <f t="shared" si="139"/>
        <v>1.5599999999999999E-2</v>
      </c>
      <c r="KU36" s="44">
        <f t="shared" si="139"/>
        <v>3.9999999999999975E-4</v>
      </c>
      <c r="KV36" s="44">
        <f t="shared" si="139"/>
        <v>0</v>
      </c>
      <c r="KW36" s="44">
        <f t="shared" si="139"/>
        <v>0</v>
      </c>
      <c r="KX36" s="44">
        <f t="shared" si="139"/>
        <v>0</v>
      </c>
      <c r="KY36" s="44">
        <f t="shared" si="139"/>
        <v>0</v>
      </c>
      <c r="KZ36" s="44">
        <f t="shared" si="139"/>
        <v>0</v>
      </c>
      <c r="LA36" s="44">
        <f t="shared" si="139"/>
        <v>0</v>
      </c>
      <c r="LB36" s="44">
        <f t="shared" si="139"/>
        <v>0</v>
      </c>
      <c r="LC36" s="44">
        <f t="shared" si="139"/>
        <v>0</v>
      </c>
      <c r="LD36" s="44">
        <f t="shared" si="139"/>
        <v>0</v>
      </c>
      <c r="LE36" s="44">
        <f t="shared" si="139"/>
        <v>0</v>
      </c>
      <c r="LF36" s="44">
        <f t="shared" si="139"/>
        <v>0</v>
      </c>
      <c r="LG36" s="44">
        <f t="shared" si="139"/>
        <v>0</v>
      </c>
      <c r="LH36" s="44">
        <f t="shared" si="139"/>
        <v>0</v>
      </c>
      <c r="LI36" s="44">
        <f t="shared" si="139"/>
        <v>0</v>
      </c>
      <c r="LJ36" s="44">
        <f t="shared" si="139"/>
        <v>0</v>
      </c>
      <c r="LK36" s="44">
        <f t="shared" si="139"/>
        <v>0</v>
      </c>
      <c r="LL36" s="41">
        <f t="shared" si="12"/>
        <v>-2.7299999999999998E-2</v>
      </c>
      <c r="LM36" s="41">
        <f t="shared" si="13"/>
        <v>-9.0322580645161232E-4</v>
      </c>
      <c r="LN36" s="41">
        <f t="shared" si="14"/>
        <v>1.9300000000000001E-2</v>
      </c>
      <c r="MS36" s="42" t="s">
        <v>71</v>
      </c>
      <c r="MT36" s="43"/>
      <c r="MU36" s="44">
        <f t="shared" ref="MU36:NY36" si="140">SUM( -MU8, -MU15, -MU21,MU26, -MU30, -MU33,MU35)</f>
        <v>0</v>
      </c>
      <c r="MV36" s="44">
        <f t="shared" si="140"/>
        <v>0</v>
      </c>
      <c r="MW36" s="44">
        <f t="shared" si="140"/>
        <v>0</v>
      </c>
      <c r="MX36" s="44">
        <f t="shared" si="140"/>
        <v>0</v>
      </c>
      <c r="MY36" s="44">
        <f t="shared" si="140"/>
        <v>0</v>
      </c>
      <c r="MZ36" s="44">
        <f t="shared" si="140"/>
        <v>0</v>
      </c>
      <c r="NA36" s="44">
        <f t="shared" si="140"/>
        <v>0</v>
      </c>
      <c r="NB36" s="44">
        <f t="shared" si="140"/>
        <v>0</v>
      </c>
      <c r="NC36" s="44">
        <f t="shared" si="140"/>
        <v>0</v>
      </c>
      <c r="ND36" s="44">
        <f t="shared" si="140"/>
        <v>0</v>
      </c>
      <c r="NE36" s="44">
        <f t="shared" si="140"/>
        <v>0</v>
      </c>
      <c r="NF36" s="44">
        <f t="shared" si="140"/>
        <v>0</v>
      </c>
      <c r="NG36" s="44">
        <f t="shared" si="140"/>
        <v>0</v>
      </c>
      <c r="NH36" s="44">
        <f t="shared" si="140"/>
        <v>0</v>
      </c>
      <c r="NI36" s="44">
        <f t="shared" si="140"/>
        <v>0</v>
      </c>
      <c r="NJ36" s="44">
        <f t="shared" si="140"/>
        <v>0</v>
      </c>
      <c r="NK36" s="44">
        <f t="shared" si="140"/>
        <v>0</v>
      </c>
      <c r="NL36" s="44">
        <f t="shared" si="140"/>
        <v>0</v>
      </c>
      <c r="NM36" s="44">
        <f t="shared" si="140"/>
        <v>0</v>
      </c>
      <c r="NN36" s="44">
        <f t="shared" si="140"/>
        <v>0</v>
      </c>
      <c r="NO36" s="44">
        <f t="shared" si="140"/>
        <v>0</v>
      </c>
      <c r="NP36" s="44">
        <f t="shared" si="140"/>
        <v>0</v>
      </c>
      <c r="NQ36" s="44">
        <f t="shared" si="140"/>
        <v>0</v>
      </c>
      <c r="NR36" s="44">
        <f t="shared" si="140"/>
        <v>0</v>
      </c>
      <c r="NS36" s="44">
        <f t="shared" si="140"/>
        <v>0</v>
      </c>
      <c r="NT36" s="44">
        <f t="shared" si="140"/>
        <v>0</v>
      </c>
      <c r="NU36" s="44">
        <f t="shared" si="140"/>
        <v>0</v>
      </c>
      <c r="NV36" s="44">
        <f t="shared" si="140"/>
        <v>0</v>
      </c>
      <c r="NW36" s="44">
        <f t="shared" si="140"/>
        <v>0</v>
      </c>
      <c r="NX36" s="44">
        <f t="shared" si="140"/>
        <v>0</v>
      </c>
      <c r="NY36" s="44">
        <f t="shared" si="140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41">SUM( -PN8, -PN15, -PN21,PN26, -PN30, -PN33,PN35)</f>
        <v>0</v>
      </c>
      <c r="PO36" s="44">
        <f t="shared" si="141"/>
        <v>0</v>
      </c>
      <c r="PP36" s="44">
        <f t="shared" si="141"/>
        <v>0</v>
      </c>
      <c r="PQ36" s="44">
        <f t="shared" si="141"/>
        <v>0</v>
      </c>
      <c r="PR36" s="44">
        <f t="shared" si="141"/>
        <v>0</v>
      </c>
      <c r="PS36" s="44">
        <f t="shared" si="141"/>
        <v>0</v>
      </c>
      <c r="PT36" s="44">
        <f t="shared" si="141"/>
        <v>0</v>
      </c>
      <c r="PU36" s="44">
        <f t="shared" si="141"/>
        <v>0</v>
      </c>
      <c r="PV36" s="44">
        <f t="shared" si="141"/>
        <v>0</v>
      </c>
      <c r="PW36" s="44">
        <f t="shared" si="141"/>
        <v>0</v>
      </c>
      <c r="PX36" s="44">
        <f t="shared" si="141"/>
        <v>0</v>
      </c>
      <c r="PY36" s="44">
        <f t="shared" si="141"/>
        <v>0</v>
      </c>
      <c r="PZ36" s="44">
        <f t="shared" si="141"/>
        <v>0</v>
      </c>
      <c r="QA36" s="44">
        <f t="shared" si="141"/>
        <v>0</v>
      </c>
      <c r="QB36" s="44">
        <f t="shared" si="141"/>
        <v>0</v>
      </c>
      <c r="QC36" s="44">
        <f t="shared" si="141"/>
        <v>0</v>
      </c>
      <c r="QD36" s="44">
        <f t="shared" si="141"/>
        <v>0</v>
      </c>
      <c r="QE36" s="44">
        <f t="shared" si="141"/>
        <v>0</v>
      </c>
      <c r="QF36" s="44">
        <f t="shared" si="141"/>
        <v>0</v>
      </c>
      <c r="QG36" s="44">
        <f t="shared" si="141"/>
        <v>0</v>
      </c>
      <c r="QH36" s="44">
        <f t="shared" si="141"/>
        <v>0</v>
      </c>
      <c r="QI36" s="44">
        <f t="shared" si="141"/>
        <v>0</v>
      </c>
      <c r="QJ36" s="44">
        <f t="shared" si="141"/>
        <v>0</v>
      </c>
      <c r="QK36" s="44">
        <f t="shared" si="141"/>
        <v>0</v>
      </c>
      <c r="QL36" s="44">
        <f t="shared" si="141"/>
        <v>0</v>
      </c>
      <c r="QM36" s="44">
        <f t="shared" si="141"/>
        <v>0</v>
      </c>
      <c r="QN36" s="44">
        <f t="shared" si="141"/>
        <v>0</v>
      </c>
      <c r="QO36" s="44">
        <f t="shared" si="141"/>
        <v>0</v>
      </c>
      <c r="QP36" s="44">
        <f t="shared" si="141"/>
        <v>0</v>
      </c>
      <c r="QQ36" s="44">
        <f t="shared" si="141"/>
        <v>0</v>
      </c>
      <c r="QR36" s="44">
        <f t="shared" si="141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42">SUM( -AE5, -AE12, -AE18, -AE23, -AE28, -AE32, -AE35)</f>
        <v>0</v>
      </c>
      <c r="AF37" s="47">
        <f t="shared" si="142"/>
        <v>8.1900000000000001E-2</v>
      </c>
      <c r="AG37" s="47">
        <f t="shared" si="142"/>
        <v>5.2500000000000005E-2</v>
      </c>
      <c r="AH37" s="47">
        <f t="shared" si="142"/>
        <v>-9.6300000000000024E-2</v>
      </c>
      <c r="AI37" s="47">
        <f t="shared" si="142"/>
        <v>0</v>
      </c>
      <c r="AJ37" s="47">
        <f t="shared" si="142"/>
        <v>0</v>
      </c>
      <c r="AK37" s="47">
        <f t="shared" ref="AK37:AT37" si="143">SUM( -AK5, -AK12, -AK18, -AK23, -AK28, -AK32, -AK35)</f>
        <v>-5.2700000000000004E-2</v>
      </c>
      <c r="AL37" s="47">
        <f t="shared" si="143"/>
        <v>6.8999999999999999E-3</v>
      </c>
      <c r="AM37" s="47">
        <f t="shared" si="143"/>
        <v>-2.5000000000000005E-3</v>
      </c>
      <c r="AN37" s="47">
        <f t="shared" si="143"/>
        <v>-2.3000000000000008E-3</v>
      </c>
      <c r="AO37" s="47">
        <f t="shared" si="143"/>
        <v>-2.3E-2</v>
      </c>
      <c r="AP37" s="47">
        <f t="shared" si="143"/>
        <v>0</v>
      </c>
      <c r="AQ37" s="47">
        <f t="shared" si="143"/>
        <v>0</v>
      </c>
      <c r="AR37" s="47">
        <f t="shared" si="143"/>
        <v>1.9E-2</v>
      </c>
      <c r="AS37" s="47">
        <f t="shared" si="143"/>
        <v>-2.3300000000000001E-2</v>
      </c>
      <c r="AT37" s="47">
        <f t="shared" si="143"/>
        <v>-1.7599999999999998E-2</v>
      </c>
      <c r="AU37" s="47">
        <f>SUM( -AU5, -AU12, -AU18, -AU23, -AU28, -AU32, -AU35)</f>
        <v>-1.4400000000000001E-2</v>
      </c>
      <c r="AV37" s="47">
        <f t="shared" ref="AV37:BA37" si="144">SUM( -AV5, -AV12, -AV18, -AV23, -AV28, -AV32, -AV35)</f>
        <v>-1.4200000000000001E-2</v>
      </c>
      <c r="AW37" s="47">
        <f t="shared" si="144"/>
        <v>0</v>
      </c>
      <c r="AX37" s="47">
        <f t="shared" si="144"/>
        <v>0</v>
      </c>
      <c r="AY37" s="47">
        <f t="shared" si="144"/>
        <v>8.8999999999999982E-3</v>
      </c>
      <c r="AZ37" s="47">
        <f t="shared" si="144"/>
        <v>2.23E-2</v>
      </c>
      <c r="BA37" s="47">
        <f t="shared" si="144"/>
        <v>-3.7600000000000001E-2</v>
      </c>
      <c r="BB37" s="47">
        <f t="shared" ref="BB37:BI37" si="145">SUM( -BB5, -BB12, -BB18, -BB23, -BB28, -BB32, -BB35)</f>
        <v>1.84E-2</v>
      </c>
      <c r="BC37" s="47">
        <f t="shared" si="145"/>
        <v>-4.8799999999999996E-2</v>
      </c>
      <c r="BD37" s="47">
        <f t="shared" si="145"/>
        <v>0</v>
      </c>
      <c r="BE37" s="47">
        <f t="shared" si="145"/>
        <v>0</v>
      </c>
      <c r="BF37" s="47">
        <f t="shared" si="145"/>
        <v>1.7399999999999999E-2</v>
      </c>
      <c r="BG37" s="47">
        <f t="shared" si="145"/>
        <v>9.5999999999999992E-3</v>
      </c>
      <c r="BH37" s="47">
        <f t="shared" si="145"/>
        <v>-1.8499999999999999E-2</v>
      </c>
      <c r="BI37" s="47">
        <f t="shared" si="14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46">SUM( -CR5, -CR12, -CR18, -CR23, -CR28, -CR32, -CR35)</f>
        <v>0</v>
      </c>
      <c r="CS37" s="47">
        <f t="shared" si="146"/>
        <v>0</v>
      </c>
      <c r="CT37" s="47">
        <f>SUM( -CT5, -CT12, -CT18, -CT23, -CT28, -CT32, -CT35)</f>
        <v>-1.6299999999999999E-2</v>
      </c>
      <c r="CU37" s="47">
        <f t="shared" si="146"/>
        <v>3.599999999999999E-3</v>
      </c>
      <c r="CV37" s="47">
        <f t="shared" si="146"/>
        <v>4.4400000000000002E-2</v>
      </c>
      <c r="CW37" s="47">
        <f t="shared" si="146"/>
        <v>2.1999999999999999E-2</v>
      </c>
      <c r="CX37" s="47">
        <f t="shared" si="146"/>
        <v>1.8E-3</v>
      </c>
      <c r="CY37" s="47">
        <f t="shared" si="146"/>
        <v>0</v>
      </c>
      <c r="CZ37" s="47">
        <f t="shared" ref="CZ37:DF37" si="147">SUM( -CZ5, -CZ12, -CZ18, -CZ23, -CZ28, -CZ32, -CZ35)</f>
        <v>0</v>
      </c>
      <c r="DA37" s="47">
        <f t="shared" si="147"/>
        <v>-2.1399999999999999E-2</v>
      </c>
      <c r="DB37" s="47">
        <f t="shared" si="147"/>
        <v>-2.2100000000000002E-2</v>
      </c>
      <c r="DC37" s="47">
        <f t="shared" si="147"/>
        <v>-2.9600000000000001E-2</v>
      </c>
      <c r="DD37" s="47">
        <f t="shared" si="147"/>
        <v>2.12E-2</v>
      </c>
      <c r="DE37" s="47">
        <f t="shared" si="147"/>
        <v>-1.6899999999999998E-2</v>
      </c>
      <c r="DF37" s="47">
        <f t="shared" si="147"/>
        <v>0</v>
      </c>
      <c r="DG37" s="47">
        <f t="shared" ref="DG37:DM37" si="148">SUM( -DG5, -DG12, -DG18, -DG23, -DG28, -DG32, -DG35)</f>
        <v>0</v>
      </c>
      <c r="DH37" s="47">
        <f t="shared" si="148"/>
        <v>-1.2900000000000002E-2</v>
      </c>
      <c r="DI37" s="47">
        <f t="shared" si="148"/>
        <v>-2.7499999999999997E-2</v>
      </c>
      <c r="DJ37" s="47">
        <f t="shared" si="148"/>
        <v>-1.44E-2</v>
      </c>
      <c r="DK37" s="47">
        <f t="shared" si="148"/>
        <v>3.2800000000000003E-2</v>
      </c>
      <c r="DL37" s="47">
        <f t="shared" si="148"/>
        <v>-1.6400000000000001E-2</v>
      </c>
      <c r="DM37" s="47">
        <f t="shared" si="148"/>
        <v>0</v>
      </c>
      <c r="DN37" s="47">
        <f t="shared" ref="DN37:DU37" si="149">SUM( -DN5, -DN12, -DN18, -DN23, -DN28, -DN32, -DN35)</f>
        <v>0</v>
      </c>
      <c r="DO37" s="47">
        <f t="shared" si="149"/>
        <v>-0.04</v>
      </c>
      <c r="DP37" s="47">
        <f t="shared" si="149"/>
        <v>9.4000000000000004E-3</v>
      </c>
      <c r="DQ37" s="47">
        <f t="shared" si="149"/>
        <v>-1.8000000000000002E-2</v>
      </c>
      <c r="DR37" s="47">
        <f t="shared" si="149"/>
        <v>-1.6E-2</v>
      </c>
      <c r="DS37" s="47">
        <f t="shared" si="149"/>
        <v>0</v>
      </c>
      <c r="DT37" s="47">
        <f t="shared" si="149"/>
        <v>0</v>
      </c>
      <c r="DU37" s="47">
        <f t="shared" si="14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50">SUM( -FF5, -FF12, -FF18, -FF23, -FF28, -FF32, -FF35)</f>
        <v>0</v>
      </c>
      <c r="FG37" s="47">
        <f t="shared" si="150"/>
        <v>0</v>
      </c>
      <c r="FH37" s="47">
        <f t="shared" si="150"/>
        <v>4.3999999999999994E-3</v>
      </c>
      <c r="FI37" s="47">
        <f t="shared" si="150"/>
        <v>7.6E-3</v>
      </c>
      <c r="FJ37" s="47">
        <f t="shared" si="150"/>
        <v>2.7E-2</v>
      </c>
      <c r="FK37" s="47">
        <f t="shared" si="150"/>
        <v>3.9399999999999998E-2</v>
      </c>
      <c r="FL37" s="47">
        <f t="shared" si="150"/>
        <v>6.3999999999999994E-3</v>
      </c>
      <c r="FM37" s="47">
        <f t="shared" si="150"/>
        <v>0</v>
      </c>
      <c r="FN37" s="47">
        <f t="shared" ref="FN37:GA37" si="151">SUM( -FN5, -FN12, -FN18, -FN23, -FN28, -FN32, -FN35)</f>
        <v>0</v>
      </c>
      <c r="FO37" s="47">
        <f t="shared" si="151"/>
        <v>-2.3299999999999998E-2</v>
      </c>
      <c r="FP37" s="47">
        <f t="shared" si="151"/>
        <v>-1.67E-2</v>
      </c>
      <c r="FQ37" s="47">
        <f t="shared" si="151"/>
        <v>-2.5399999999999995E-2</v>
      </c>
      <c r="FR37" s="47">
        <f t="shared" si="151"/>
        <v>-1.4500000000000002E-2</v>
      </c>
      <c r="FS37" s="47">
        <f t="shared" si="151"/>
        <v>-7.9999999999999993E-4</v>
      </c>
      <c r="FT37" s="47">
        <f t="shared" si="151"/>
        <v>0</v>
      </c>
      <c r="FU37" s="47">
        <f t="shared" si="151"/>
        <v>0</v>
      </c>
      <c r="FV37" s="47">
        <f t="shared" si="151"/>
        <v>-3.2000000000000002E-3</v>
      </c>
      <c r="FW37" s="47">
        <f t="shared" si="151"/>
        <v>-1.1999999999999999E-3</v>
      </c>
      <c r="FX37" s="47">
        <f t="shared" si="151"/>
        <v>2.6700000000000002E-2</v>
      </c>
      <c r="FY37" s="47">
        <f t="shared" si="151"/>
        <v>9.3999999999999986E-3</v>
      </c>
      <c r="FZ37" s="47">
        <f t="shared" si="151"/>
        <v>6.4600000000000005E-2</v>
      </c>
      <c r="GA37" s="47">
        <f t="shared" si="151"/>
        <v>0</v>
      </c>
      <c r="GB37" s="47">
        <f t="shared" ref="GB37:GI37" si="152">SUM( -GB5, -GB12, -GB18, -GB23, -GB28, -GB32, -GB35)</f>
        <v>0</v>
      </c>
      <c r="GC37" s="47">
        <f t="shared" si="152"/>
        <v>-1.89E-2</v>
      </c>
      <c r="GD37" s="47">
        <f t="shared" si="152"/>
        <v>-4.1099999999999998E-2</v>
      </c>
      <c r="GE37" s="47">
        <f t="shared" si="152"/>
        <v>3.44E-2</v>
      </c>
      <c r="GF37" s="47">
        <f t="shared" si="152"/>
        <v>9.1999999999999998E-3</v>
      </c>
      <c r="GG37" s="47">
        <f t="shared" si="152"/>
        <v>-2.5100000000000001E-2</v>
      </c>
      <c r="GH37" s="47">
        <f t="shared" si="152"/>
        <v>0</v>
      </c>
      <c r="GI37" s="47">
        <f t="shared" si="152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53">SUM( -IH5, -IH12, -IH18, -IH23, -IH28, -IH32, -IH35)</f>
        <v>1.4500000000000001E-2</v>
      </c>
      <c r="II37" s="47">
        <f t="shared" si="153"/>
        <v>-2.3E-2</v>
      </c>
      <c r="IJ37" s="47">
        <f t="shared" si="153"/>
        <v>3.3999999999999998E-3</v>
      </c>
      <c r="IK37" s="47">
        <f t="shared" si="153"/>
        <v>7.0999999999999995E-3</v>
      </c>
      <c r="IL37" s="47">
        <f t="shared" si="153"/>
        <v>0</v>
      </c>
      <c r="IM37" s="47">
        <f t="shared" si="153"/>
        <v>0</v>
      </c>
      <c r="IN37" s="47">
        <f t="shared" si="153"/>
        <v>-5.4000000000000003E-3</v>
      </c>
      <c r="IO37" s="47">
        <f t="shared" si="153"/>
        <v>2.2200000000000001E-2</v>
      </c>
      <c r="IP37" s="47">
        <f t="shared" ref="IP37:JC37" si="154">SUM( -IP5, -IP12, -IP18, -IP23, -IP28, -IP32, -IP35)</f>
        <v>-7.0000000000000075E-4</v>
      </c>
      <c r="IQ37" s="47">
        <f t="shared" si="154"/>
        <v>-2.0800000000000003E-2</v>
      </c>
      <c r="IR37" s="47">
        <f t="shared" si="154"/>
        <v>-4.5399999999999996E-2</v>
      </c>
      <c r="IS37" s="47">
        <f t="shared" si="154"/>
        <v>0</v>
      </c>
      <c r="IT37" s="47">
        <f t="shared" si="154"/>
        <v>0</v>
      </c>
      <c r="IU37" s="47">
        <f t="shared" si="154"/>
        <v>-1.4999999999999992E-3</v>
      </c>
      <c r="IV37" s="47">
        <f t="shared" si="154"/>
        <v>8.9000000000000017E-3</v>
      </c>
      <c r="IW37" s="47">
        <f t="shared" si="154"/>
        <v>2.6000000000000003E-3</v>
      </c>
      <c r="IX37" s="47">
        <f t="shared" si="154"/>
        <v>3.2899999999999999E-2</v>
      </c>
      <c r="IY37" s="47">
        <f t="shared" si="154"/>
        <v>-2.1000000000000003E-3</v>
      </c>
      <c r="IZ37" s="47">
        <f t="shared" si="154"/>
        <v>0</v>
      </c>
      <c r="JA37" s="47">
        <f t="shared" si="154"/>
        <v>0</v>
      </c>
      <c r="JB37" s="47">
        <f t="shared" si="154"/>
        <v>-2.5999999999999999E-3</v>
      </c>
      <c r="JC37" s="47">
        <f t="shared" si="154"/>
        <v>2.86E-2</v>
      </c>
      <c r="JD37" s="47">
        <f t="shared" ref="JD37:JK37" si="155">SUM( -JD5, -JD12, -JD18, -JD23, -JD28, -JD32, -JD35)</f>
        <v>1.9E-2</v>
      </c>
      <c r="JE37" s="47">
        <f t="shared" si="155"/>
        <v>2.63E-2</v>
      </c>
      <c r="JF37" s="47">
        <f t="shared" si="155"/>
        <v>-1.6E-2</v>
      </c>
      <c r="JG37" s="47">
        <f t="shared" si="155"/>
        <v>0</v>
      </c>
      <c r="JH37" s="47">
        <f t="shared" si="155"/>
        <v>0</v>
      </c>
      <c r="JI37" s="47">
        <f t="shared" si="155"/>
        <v>-1.7000000000000001E-2</v>
      </c>
      <c r="JJ37" s="47">
        <f t="shared" si="155"/>
        <v>-4.2000000000000006E-3</v>
      </c>
      <c r="JK37" s="47">
        <f t="shared" si="155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E37" s="45" t="s">
        <v>72</v>
      </c>
      <c r="KF37" s="46"/>
      <c r="KG37" s="47">
        <f t="shared" ref="KG37" si="156">SUM( -KG5, -KG12, -KG18, -KG23, -KG28, -KG32, -KG35)</f>
        <v>1.54E-2</v>
      </c>
      <c r="KH37" s="47">
        <f t="shared" ref="KH37:KK37" si="157">SUM( -KH5, -KH12, -KH18, -KH23, -KH28, -KH32, -KH35)</f>
        <v>1.5E-3</v>
      </c>
      <c r="KI37" s="47">
        <f t="shared" si="157"/>
        <v>-2.1999999999999997E-3</v>
      </c>
      <c r="KJ37" s="47">
        <f t="shared" si="157"/>
        <v>0</v>
      </c>
      <c r="KK37" s="47">
        <f t="shared" si="157"/>
        <v>0</v>
      </c>
      <c r="KL37" s="47">
        <f t="shared" ref="KL37" si="158">SUM( -KL5, -KL12, -KL18, -KL23, -KL28, -KL32, -KL35)</f>
        <v>0.03</v>
      </c>
      <c r="KM37" s="47">
        <f t="shared" ref="KM37:LK37" si="159">SUM( -KM5, -KM12, -KM18, -KM23, -KM28, -KM32, -KM35)</f>
        <v>3.7699999999999997E-2</v>
      </c>
      <c r="KN37" s="47">
        <f t="shared" si="159"/>
        <v>2.2599999999999999E-2</v>
      </c>
      <c r="KO37" s="47">
        <f t="shared" si="159"/>
        <v>1.1599999999999999E-2</v>
      </c>
      <c r="KP37" s="47">
        <f t="shared" si="159"/>
        <v>-2.69E-2</v>
      </c>
      <c r="KQ37" s="47">
        <f t="shared" si="159"/>
        <v>0</v>
      </c>
      <c r="KR37" s="47">
        <f t="shared" si="159"/>
        <v>0</v>
      </c>
      <c r="KS37" s="47">
        <f t="shared" si="159"/>
        <v>5.5E-2</v>
      </c>
      <c r="KT37" s="47">
        <f t="shared" si="159"/>
        <v>-1.37E-2</v>
      </c>
      <c r="KU37" s="47">
        <f t="shared" si="159"/>
        <v>2.6800000000000001E-2</v>
      </c>
      <c r="KV37" s="47">
        <f t="shared" si="159"/>
        <v>0</v>
      </c>
      <c r="KW37" s="47">
        <f t="shared" si="159"/>
        <v>0</v>
      </c>
      <c r="KX37" s="47">
        <f t="shared" si="159"/>
        <v>0</v>
      </c>
      <c r="KY37" s="47">
        <f t="shared" si="159"/>
        <v>0</v>
      </c>
      <c r="KZ37" s="47">
        <f t="shared" si="159"/>
        <v>0</v>
      </c>
      <c r="LA37" s="47">
        <f t="shared" si="159"/>
        <v>0</v>
      </c>
      <c r="LB37" s="47">
        <f t="shared" si="159"/>
        <v>0</v>
      </c>
      <c r="LC37" s="47">
        <f t="shared" si="159"/>
        <v>0</v>
      </c>
      <c r="LD37" s="47">
        <f t="shared" si="159"/>
        <v>0</v>
      </c>
      <c r="LE37" s="47">
        <f t="shared" si="159"/>
        <v>0</v>
      </c>
      <c r="LF37" s="47">
        <f t="shared" si="159"/>
        <v>0</v>
      </c>
      <c r="LG37" s="47">
        <f t="shared" si="159"/>
        <v>0</v>
      </c>
      <c r="LH37" s="47">
        <f t="shared" si="159"/>
        <v>0</v>
      </c>
      <c r="LI37" s="47">
        <f t="shared" si="159"/>
        <v>0</v>
      </c>
      <c r="LJ37" s="47">
        <f t="shared" si="159"/>
        <v>0</v>
      </c>
      <c r="LK37" s="47">
        <f t="shared" si="159"/>
        <v>0</v>
      </c>
      <c r="LL37" s="48">
        <f t="shared" si="12"/>
        <v>-2.69E-2</v>
      </c>
      <c r="LM37" s="48">
        <f t="shared" si="13"/>
        <v>5.0903225806451608E-3</v>
      </c>
      <c r="LN37" s="48">
        <f t="shared" si="14"/>
        <v>5.5E-2</v>
      </c>
      <c r="LO37" t="s">
        <v>62</v>
      </c>
      <c r="MS37" s="45" t="s">
        <v>72</v>
      </c>
      <c r="MT37" s="46"/>
      <c r="MU37" s="47">
        <f t="shared" ref="MU37:NY37" si="160">SUM( -MU5, -MU12, -MU18, -MU23, -MU28, -MU32, -MU35)</f>
        <v>0</v>
      </c>
      <c r="MV37" s="47">
        <f t="shared" si="160"/>
        <v>0</v>
      </c>
      <c r="MW37" s="47">
        <f t="shared" si="160"/>
        <v>0</v>
      </c>
      <c r="MX37" s="47">
        <f t="shared" si="160"/>
        <v>0</v>
      </c>
      <c r="MY37" s="47">
        <f t="shared" si="160"/>
        <v>0</v>
      </c>
      <c r="MZ37" s="47">
        <f t="shared" si="160"/>
        <v>0</v>
      </c>
      <c r="NA37" s="47">
        <f t="shared" si="160"/>
        <v>0</v>
      </c>
      <c r="NB37" s="47">
        <f t="shared" si="160"/>
        <v>0</v>
      </c>
      <c r="NC37" s="47">
        <f t="shared" si="160"/>
        <v>0</v>
      </c>
      <c r="ND37" s="47">
        <f t="shared" si="160"/>
        <v>0</v>
      </c>
      <c r="NE37" s="47">
        <f t="shared" si="160"/>
        <v>0</v>
      </c>
      <c r="NF37" s="47">
        <f t="shared" si="160"/>
        <v>0</v>
      </c>
      <c r="NG37" s="47">
        <f t="shared" si="160"/>
        <v>0</v>
      </c>
      <c r="NH37" s="47">
        <f t="shared" si="160"/>
        <v>0</v>
      </c>
      <c r="NI37" s="47">
        <f t="shared" si="160"/>
        <v>0</v>
      </c>
      <c r="NJ37" s="47">
        <f t="shared" si="160"/>
        <v>0</v>
      </c>
      <c r="NK37" s="47">
        <f t="shared" si="160"/>
        <v>0</v>
      </c>
      <c r="NL37" s="47">
        <f t="shared" si="160"/>
        <v>0</v>
      </c>
      <c r="NM37" s="47">
        <f t="shared" si="160"/>
        <v>0</v>
      </c>
      <c r="NN37" s="47">
        <f t="shared" si="160"/>
        <v>0</v>
      </c>
      <c r="NO37" s="47">
        <f t="shared" si="160"/>
        <v>0</v>
      </c>
      <c r="NP37" s="47">
        <f t="shared" si="160"/>
        <v>0</v>
      </c>
      <c r="NQ37" s="47">
        <f t="shared" si="160"/>
        <v>0</v>
      </c>
      <c r="NR37" s="47">
        <f t="shared" si="160"/>
        <v>0</v>
      </c>
      <c r="NS37" s="47">
        <f t="shared" si="160"/>
        <v>0</v>
      </c>
      <c r="NT37" s="47">
        <f t="shared" si="160"/>
        <v>0</v>
      </c>
      <c r="NU37" s="47">
        <f t="shared" si="160"/>
        <v>0</v>
      </c>
      <c r="NV37" s="47">
        <f t="shared" si="160"/>
        <v>0</v>
      </c>
      <c r="NW37" s="47">
        <f t="shared" si="160"/>
        <v>0</v>
      </c>
      <c r="NX37" s="47">
        <f t="shared" si="160"/>
        <v>0</v>
      </c>
      <c r="NY37" s="47">
        <f t="shared" si="16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61">SUM( -PN5, -PN12, -PN18, -PN23, -PN28, -PN32, -PN35)</f>
        <v>0</v>
      </c>
      <c r="PO37" s="47">
        <f t="shared" si="161"/>
        <v>0</v>
      </c>
      <c r="PP37" s="47">
        <f t="shared" si="161"/>
        <v>0</v>
      </c>
      <c r="PQ37" s="47">
        <f t="shared" si="161"/>
        <v>0</v>
      </c>
      <c r="PR37" s="47">
        <f t="shared" si="161"/>
        <v>0</v>
      </c>
      <c r="PS37" s="47">
        <f t="shared" si="161"/>
        <v>0</v>
      </c>
      <c r="PT37" s="47">
        <f t="shared" si="161"/>
        <v>0</v>
      </c>
      <c r="PU37" s="47">
        <f t="shared" si="161"/>
        <v>0</v>
      </c>
      <c r="PV37" s="47">
        <f t="shared" si="161"/>
        <v>0</v>
      </c>
      <c r="PW37" s="47">
        <f t="shared" si="161"/>
        <v>0</v>
      </c>
      <c r="PX37" s="47">
        <f t="shared" si="161"/>
        <v>0</v>
      </c>
      <c r="PY37" s="47">
        <f t="shared" si="161"/>
        <v>0</v>
      </c>
      <c r="PZ37" s="47">
        <f t="shared" si="161"/>
        <v>0</v>
      </c>
      <c r="QA37" s="47">
        <f t="shared" si="161"/>
        <v>0</v>
      </c>
      <c r="QB37" s="47">
        <f t="shared" si="161"/>
        <v>0</v>
      </c>
      <c r="QC37" s="47">
        <f t="shared" si="161"/>
        <v>0</v>
      </c>
      <c r="QD37" s="47">
        <f t="shared" si="161"/>
        <v>0</v>
      </c>
      <c r="QE37" s="47">
        <f t="shared" si="161"/>
        <v>0</v>
      </c>
      <c r="QF37" s="47">
        <f t="shared" si="161"/>
        <v>0</v>
      </c>
      <c r="QG37" s="47">
        <f t="shared" si="161"/>
        <v>0</v>
      </c>
      <c r="QH37" s="47">
        <f t="shared" si="161"/>
        <v>0</v>
      </c>
      <c r="QI37" s="47">
        <f t="shared" si="161"/>
        <v>0</v>
      </c>
      <c r="QJ37" s="47">
        <f t="shared" si="161"/>
        <v>0</v>
      </c>
      <c r="QK37" s="47">
        <f t="shared" si="161"/>
        <v>0</v>
      </c>
      <c r="QL37" s="47">
        <f t="shared" si="161"/>
        <v>0</v>
      </c>
      <c r="QM37" s="47">
        <f t="shared" si="161"/>
        <v>0</v>
      </c>
      <c r="QN37" s="47">
        <f t="shared" si="161"/>
        <v>0</v>
      </c>
      <c r="QO37" s="47">
        <f t="shared" si="161"/>
        <v>0</v>
      </c>
      <c r="QP37" s="47">
        <f t="shared" si="161"/>
        <v>0</v>
      </c>
      <c r="QQ37" s="47">
        <f t="shared" si="161"/>
        <v>0</v>
      </c>
      <c r="QR37" s="47">
        <f t="shared" si="16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E38" s="49" t="s">
        <v>121</v>
      </c>
      <c r="KF38" s="50" t="s">
        <v>62</v>
      </c>
      <c r="KG38" s="49" t="s">
        <v>1</v>
      </c>
      <c r="KH38" s="49" t="s">
        <v>2</v>
      </c>
      <c r="KI38" s="49" t="s">
        <v>3</v>
      </c>
      <c r="KJ38" s="50" t="s">
        <v>62</v>
      </c>
      <c r="KK38" s="50" t="s">
        <v>62</v>
      </c>
      <c r="KL38" s="49" t="s">
        <v>6</v>
      </c>
      <c r="KM38" s="49" t="s">
        <v>7</v>
      </c>
      <c r="KN38" s="49" t="s">
        <v>8</v>
      </c>
      <c r="KO38" s="49" t="s">
        <v>9</v>
      </c>
      <c r="KP38" s="49" t="s">
        <v>10</v>
      </c>
      <c r="KQ38" s="50" t="s">
        <v>62</v>
      </c>
      <c r="KR38" s="50" t="s">
        <v>62</v>
      </c>
      <c r="KS38" s="49" t="s">
        <v>13</v>
      </c>
      <c r="KT38" s="49" t="s">
        <v>14</v>
      </c>
      <c r="KU38" s="49" t="s">
        <v>15</v>
      </c>
      <c r="KV38" s="49" t="s">
        <v>16</v>
      </c>
      <c r="KW38" s="49" t="s">
        <v>17</v>
      </c>
      <c r="KX38" s="50" t="s">
        <v>62</v>
      </c>
      <c r="KY38" s="50" t="s">
        <v>62</v>
      </c>
      <c r="KZ38" s="49" t="s">
        <v>20</v>
      </c>
      <c r="LA38" s="49" t="s">
        <v>21</v>
      </c>
      <c r="LB38" s="49" t="s">
        <v>22</v>
      </c>
      <c r="LC38" s="49" t="s">
        <v>23</v>
      </c>
      <c r="LD38" s="49" t="s">
        <v>24</v>
      </c>
      <c r="LE38" s="50" t="s">
        <v>62</v>
      </c>
      <c r="LF38" s="50" t="s">
        <v>62</v>
      </c>
      <c r="LG38" s="49" t="s">
        <v>27</v>
      </c>
      <c r="LH38" s="49" t="s">
        <v>28</v>
      </c>
      <c r="LI38" s="49" t="s">
        <v>29</v>
      </c>
      <c r="LJ38" s="49" t="s">
        <v>30</v>
      </c>
      <c r="LK38" s="49" t="s">
        <v>31</v>
      </c>
      <c r="LL38" s="50"/>
      <c r="LM38" s="50"/>
      <c r="LN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G39" s="22">
        <v>0.35510000000000003</v>
      </c>
      <c r="KH39" s="22">
        <v>0.35659999999999997</v>
      </c>
      <c r="KI39" s="22">
        <v>0.4123</v>
      </c>
      <c r="KJ39" s="54"/>
      <c r="KK39" s="54"/>
      <c r="KL39" s="22">
        <v>0.38619999999999999</v>
      </c>
      <c r="KM39" s="22">
        <v>0.37169999999999997</v>
      </c>
      <c r="KN39" s="22">
        <v>0.34399999999999997</v>
      </c>
      <c r="KO39" s="22">
        <v>0.33150000000000002</v>
      </c>
      <c r="KP39" s="22">
        <v>0.31929999999999997</v>
      </c>
      <c r="KQ39" s="54"/>
      <c r="KR39" s="54" t="s">
        <v>62</v>
      </c>
      <c r="KS39" s="22">
        <v>0.30299999999999999</v>
      </c>
      <c r="KT39" s="22">
        <v>0.28189999999999998</v>
      </c>
      <c r="KU39" s="54"/>
      <c r="KV39" s="54"/>
      <c r="KW39" s="54"/>
      <c r="KX39" s="54"/>
      <c r="KY39" s="54"/>
      <c r="KZ39" s="15"/>
      <c r="LA39" s="15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496" t="s">
        <v>32</v>
      </c>
      <c r="LM39" s="3" t="s">
        <v>33</v>
      </c>
      <c r="LN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F40" t="s">
        <v>62</v>
      </c>
      <c r="KG40" s="31">
        <v>9.1899999999999996E-2</v>
      </c>
      <c r="KH40" s="31">
        <v>8.6300000000000002E-2</v>
      </c>
      <c r="KI40" s="31">
        <v>8.2600000000000007E-2</v>
      </c>
      <c r="KJ40" s="54"/>
      <c r="KK40" s="54"/>
      <c r="KL40" s="31">
        <v>6.9599999999999995E-2</v>
      </c>
      <c r="KM40" s="31">
        <v>9.0200000000000002E-2</v>
      </c>
      <c r="KN40" s="31">
        <v>7.6300000000000007E-2</v>
      </c>
      <c r="KO40" s="31">
        <v>6.3200000000000006E-2</v>
      </c>
      <c r="KP40" s="41">
        <v>7.2900000000000006E-2</v>
      </c>
      <c r="KQ40" s="54"/>
      <c r="KR40" s="54"/>
      <c r="KS40" s="7">
        <v>4.8300000000000003E-2</v>
      </c>
      <c r="KT40" s="41">
        <v>6.1199999999999997E-2</v>
      </c>
      <c r="KU40" s="54"/>
      <c r="KV40" s="54"/>
      <c r="KW40" s="54"/>
      <c r="KX40" s="54"/>
      <c r="KY40" s="54"/>
      <c r="KZ40" s="6" t="s">
        <v>62</v>
      </c>
      <c r="LA40" s="6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>
        <f>MIN(LL2:LL8,LL10:LL15,LL17:LL21,LL23:LL26,LL28:LL30,LL32:LL33,LL35)</f>
        <v>-1.35E-2</v>
      </c>
      <c r="LM40" s="52">
        <f>AVERAGE(LM2:LM8,LM10:LM15,LM17:LM21,LM23:LM26,LM28:LM30,LM32:LM33,LM35)</f>
        <v>-8.4123376623376604E-4</v>
      </c>
      <c r="LN40" s="54">
        <f>MAX(LN2:LN8,LN10:LN15,LN17:LN21,LN23:LN26,LN28:LN30,LN32:LN33,LN35)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F41" t="s">
        <v>62</v>
      </c>
      <c r="KG41" s="41">
        <v>7.7299999999999994E-2</v>
      </c>
      <c r="KH41" s="41">
        <v>7.0900000000000005E-2</v>
      </c>
      <c r="KI41" s="41">
        <v>6.7599999999999993E-2</v>
      </c>
      <c r="KJ41" s="54"/>
      <c r="KK41" s="54"/>
      <c r="KL41" s="41">
        <v>6.8400000000000002E-2</v>
      </c>
      <c r="KM41" s="41">
        <v>5.3100000000000001E-2</v>
      </c>
      <c r="KN41" s="41">
        <v>6.1899999999999997E-2</v>
      </c>
      <c r="KO41" s="41">
        <v>5.3600000000000002E-2</v>
      </c>
      <c r="KP41" s="31">
        <v>6.6699999999999995E-2</v>
      </c>
      <c r="KQ41" s="54"/>
      <c r="KR41" s="54"/>
      <c r="KS41" s="41">
        <v>4.5600000000000002E-2</v>
      </c>
      <c r="KT41" s="7">
        <v>5.8700000000000002E-2</v>
      </c>
      <c r="KU41" s="54"/>
      <c r="KV41" s="54"/>
      <c r="KW41" s="54"/>
      <c r="KX41" s="54"/>
      <c r="KY41" s="54"/>
      <c r="LA41" s="6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5" t="s">
        <v>73</v>
      </c>
      <c r="LN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G42" s="7">
        <v>5.5899999999999998E-2</v>
      </c>
      <c r="KH42" s="7">
        <v>6.6199999999999995E-2</v>
      </c>
      <c r="KI42" s="7">
        <v>3.4700000000000002E-2</v>
      </c>
      <c r="KJ42" s="54"/>
      <c r="KK42" s="54"/>
      <c r="KL42" s="7">
        <v>5.0099999999999999E-2</v>
      </c>
      <c r="KM42" s="7">
        <v>4.9299999999999997E-2</v>
      </c>
      <c r="KN42" s="7">
        <v>6.1899999999999997E-2</v>
      </c>
      <c r="KO42" s="7">
        <v>5.0700000000000002E-2</v>
      </c>
      <c r="KP42" s="7">
        <v>3.85E-2</v>
      </c>
      <c r="KQ42" s="54"/>
      <c r="KR42" s="54"/>
      <c r="KS42" s="16">
        <v>0.04</v>
      </c>
      <c r="KT42" s="16">
        <v>3.3799999999999997E-2</v>
      </c>
      <c r="KU42" s="54"/>
      <c r="KV42" s="54"/>
      <c r="KW42" s="54"/>
      <c r="KX42" s="54"/>
      <c r="KY42" s="54"/>
      <c r="KZ42" s="6" t="s">
        <v>62</v>
      </c>
      <c r="LA42" s="6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5" t="s">
        <v>74</v>
      </c>
      <c r="LN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G43" s="16">
        <v>9.5999999999999992E-3</v>
      </c>
      <c r="KH43" s="16">
        <v>4.5999999999999999E-3</v>
      </c>
      <c r="KI43" s="16">
        <v>-3.3E-3</v>
      </c>
      <c r="KJ43" s="54"/>
      <c r="KK43" s="54"/>
      <c r="KL43" s="16">
        <v>1.4E-2</v>
      </c>
      <c r="KM43" s="16">
        <v>9.7999999999999997E-3</v>
      </c>
      <c r="KN43" s="16">
        <v>2.3900000000000001E-2</v>
      </c>
      <c r="KO43" s="16">
        <v>2.7199999999999998E-2</v>
      </c>
      <c r="KP43" s="16">
        <v>3.44E-2</v>
      </c>
      <c r="KQ43" s="54"/>
      <c r="KR43" s="54"/>
      <c r="KS43" s="31">
        <v>1.52E-2</v>
      </c>
      <c r="KT43" s="31">
        <v>2.3900000000000001E-2</v>
      </c>
      <c r="KU43" s="54"/>
      <c r="KV43" s="54"/>
      <c r="KW43" s="54"/>
      <c r="KX43" s="54"/>
      <c r="KY43" s="54"/>
      <c r="KZ43" t="s">
        <v>62</v>
      </c>
      <c r="LA43" s="6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3" t="s">
        <v>32</v>
      </c>
      <c r="LM43" s="3" t="s">
        <v>33</v>
      </c>
      <c r="LN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E44" t="s">
        <v>62</v>
      </c>
      <c r="KG44" s="35">
        <v>-5.1999999999999998E-2</v>
      </c>
      <c r="KH44" s="35">
        <v>-4.7800000000000002E-2</v>
      </c>
      <c r="KI44" s="35">
        <v>-4.6800000000000001E-2</v>
      </c>
      <c r="KJ44" s="54"/>
      <c r="KK44" s="54"/>
      <c r="KL44" s="35">
        <v>-7.6399999999999996E-2</v>
      </c>
      <c r="KM44" s="35">
        <v>-8.7300000000000003E-2</v>
      </c>
      <c r="KN44" s="35">
        <v>-0.1062</v>
      </c>
      <c r="KO44" s="35">
        <v>-0.1048</v>
      </c>
      <c r="KP44" s="35">
        <v>-0.105</v>
      </c>
      <c r="KQ44" s="54"/>
      <c r="KR44" s="54"/>
      <c r="KS44" s="48">
        <v>-8.7999999999999995E-2</v>
      </c>
      <c r="KT44" s="48">
        <v>-0.1017</v>
      </c>
      <c r="KU44" s="54"/>
      <c r="KV44" s="54"/>
      <c r="KW44" s="54"/>
      <c r="KX44" s="54"/>
      <c r="KY44" s="54"/>
      <c r="KZ44" s="6"/>
      <c r="LA44" s="6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2">
        <f>MIN(LL9,LL16,LL22,LL27,LL31,LL34,LL36,LL37)</f>
        <v>-5.1499999999999997E-2</v>
      </c>
      <c r="LM44" s="52">
        <f>AVERAGE(LM9,LM16,LM22,LM27,LM31,LM34,LM36,LM37)</f>
        <v>0</v>
      </c>
      <c r="LN44" s="52">
        <f>MAX(LN9,LN16,LN22,LN27,LN31,LN34,LN36,LN37)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E45" t="s">
        <v>62</v>
      </c>
      <c r="KG45" s="48">
        <v>-0.21729999999999999</v>
      </c>
      <c r="KH45" s="48">
        <v>-0.21579999999999999</v>
      </c>
      <c r="KI45" s="48">
        <v>-0.218</v>
      </c>
      <c r="KJ45" s="54"/>
      <c r="KK45" s="54"/>
      <c r="KL45" s="48">
        <v>-0.188</v>
      </c>
      <c r="KM45" s="48">
        <v>-0.15029999999999999</v>
      </c>
      <c r="KN45" s="48">
        <v>-0.12770000000000001</v>
      </c>
      <c r="KO45" s="48">
        <v>-0.11609999999999999</v>
      </c>
      <c r="KP45" s="48">
        <v>-0.14299999999999999</v>
      </c>
      <c r="KQ45" s="54"/>
      <c r="KR45" s="54"/>
      <c r="KS45" s="35">
        <v>-0.1305</v>
      </c>
      <c r="KT45" s="35">
        <v>-0.11310000000000001</v>
      </c>
      <c r="KU45" s="54"/>
      <c r="KV45" s="54"/>
      <c r="KW45" s="54"/>
      <c r="KX45" s="54"/>
      <c r="KY45" s="54"/>
      <c r="KZ45" s="6"/>
      <c r="LA45" s="6"/>
      <c r="LB45" s="54"/>
      <c r="LC45" s="54"/>
      <c r="LD45" s="54"/>
      <c r="LE45" s="54"/>
      <c r="LF45" s="54"/>
      <c r="LG45" s="54" t="s">
        <v>62</v>
      </c>
      <c r="LH45" s="54"/>
      <c r="LI45" s="54"/>
      <c r="LJ45" s="54"/>
      <c r="LK45" s="54"/>
      <c r="LL45" s="54"/>
      <c r="LM45" s="55" t="s">
        <v>75</v>
      </c>
      <c r="LN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G46" s="87">
        <v>-0.3115</v>
      </c>
      <c r="KH46" s="87">
        <v>-0.312</v>
      </c>
      <c r="KI46" s="87">
        <v>-0.3201</v>
      </c>
      <c r="KJ46" s="54"/>
      <c r="KK46" s="54"/>
      <c r="KL46" s="87">
        <v>-0.31490000000000001</v>
      </c>
      <c r="KM46" s="87">
        <v>-0.32750000000000001</v>
      </c>
      <c r="KN46" s="87">
        <v>-0.3251</v>
      </c>
      <c r="KO46" s="87">
        <v>-0.29630000000000001</v>
      </c>
      <c r="KP46" s="87">
        <v>-0.27479999999999999</v>
      </c>
      <c r="KQ46" s="54"/>
      <c r="KR46" s="54"/>
      <c r="KS46" s="87">
        <v>-0.22459999999999999</v>
      </c>
      <c r="KT46" s="87">
        <v>-0.23569999999999999</v>
      </c>
      <c r="KU46" s="54" t="s">
        <v>62</v>
      </c>
      <c r="KV46" s="54"/>
      <c r="KW46" s="54"/>
      <c r="KX46" s="54"/>
      <c r="KY46" s="54"/>
      <c r="KZ46" s="10" t="s">
        <v>62</v>
      </c>
      <c r="LA46" s="10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62" t="s">
        <v>76</v>
      </c>
      <c r="LN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272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26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99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07">
        <v>0.28920000000000001</v>
      </c>
      <c r="KZ51" s="22">
        <v>0.28149999999999997</v>
      </c>
      <c r="LA51" s="22"/>
      <c r="LB51" s="22"/>
      <c r="LC51" s="22"/>
      <c r="LD51" s="22"/>
      <c r="LE51" s="22"/>
      <c r="LF51" s="22"/>
      <c r="LG51" s="22"/>
      <c r="LH51" s="488"/>
      <c r="LI51" s="54"/>
      <c r="LJ51" s="489"/>
      <c r="LK51" s="488"/>
      <c r="LL51" s="54"/>
      <c r="LM51" s="489"/>
      <c r="LN51" s="488"/>
      <c r="LO51" s="54"/>
      <c r="LP51" s="489"/>
      <c r="LQ51" s="488"/>
      <c r="LR51" s="54"/>
      <c r="LS51" s="93"/>
      <c r="LT51" s="488"/>
      <c r="LU51" s="54"/>
      <c r="LV51" s="489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02">
        <v>6.4000000000000001E-2</v>
      </c>
      <c r="KZ52" s="7">
        <v>6.8699999999999997E-2</v>
      </c>
      <c r="LA52" s="7"/>
      <c r="LB52" s="7"/>
      <c r="LC52" s="7"/>
      <c r="LD52" s="7"/>
      <c r="LE52" s="7"/>
      <c r="LF52" s="7"/>
      <c r="LG52" s="7"/>
      <c r="LH52" s="488"/>
      <c r="LI52" s="54"/>
      <c r="LJ52" s="489"/>
      <c r="LK52" s="488"/>
      <c r="LL52" s="54"/>
      <c r="LM52" s="489"/>
      <c r="LN52" s="488"/>
      <c r="LO52" s="54"/>
      <c r="LP52" s="489"/>
      <c r="LQ52" s="488"/>
      <c r="LR52" s="54"/>
      <c r="LS52" s="93"/>
      <c r="LT52" s="488"/>
      <c r="LU52" s="54"/>
      <c r="LV52" s="489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01">
        <v>6.1600000000000002E-2</v>
      </c>
      <c r="KZ53" s="41">
        <v>6.1600000000000002E-2</v>
      </c>
      <c r="LA53" s="41"/>
      <c r="LB53" s="41"/>
      <c r="LC53" s="41"/>
      <c r="LD53" s="41"/>
      <c r="LE53" s="41"/>
      <c r="LF53" s="41"/>
      <c r="LG53" s="41"/>
      <c r="LH53" s="488"/>
      <c r="LI53" s="54"/>
      <c r="LJ53" s="489"/>
      <c r="LK53" s="488"/>
      <c r="LL53" s="54"/>
      <c r="LM53" s="489"/>
      <c r="LN53" s="488"/>
      <c r="LO53" s="54"/>
      <c r="LP53" s="489"/>
      <c r="LQ53" s="488"/>
      <c r="LR53" s="54"/>
      <c r="LS53" s="93"/>
      <c r="LT53" s="488"/>
      <c r="LU53" s="54"/>
      <c r="LV53" s="489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04">
        <v>3.8300000000000001E-2</v>
      </c>
      <c r="KZ54" s="16">
        <v>2.6700000000000002E-2</v>
      </c>
      <c r="LA54" s="16"/>
      <c r="LB54" s="16"/>
      <c r="LC54" s="16"/>
      <c r="LD54" s="16"/>
      <c r="LE54" s="16"/>
      <c r="LF54" s="16"/>
      <c r="LG54" s="16"/>
      <c r="LH54" s="488"/>
      <c r="LI54" s="54"/>
      <c r="LJ54" s="489"/>
      <c r="LK54" s="488"/>
      <c r="LL54" s="54"/>
      <c r="LM54" s="489"/>
      <c r="LN54" s="488"/>
      <c r="LO54" s="54"/>
      <c r="LP54" s="489"/>
      <c r="LQ54" s="488"/>
      <c r="LR54" s="54"/>
      <c r="LS54" s="93"/>
      <c r="LT54" s="488"/>
      <c r="LU54" s="54"/>
      <c r="LV54" s="489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05">
        <v>1.29E-2</v>
      </c>
      <c r="KZ55" s="31">
        <v>2.8E-3</v>
      </c>
      <c r="LA55" s="31"/>
      <c r="LB55" s="31"/>
      <c r="LC55" s="31"/>
      <c r="LD55" s="31"/>
      <c r="LE55" s="31"/>
      <c r="LF55" s="31"/>
      <c r="LG55" s="31"/>
      <c r="LH55" s="488"/>
      <c r="LI55" s="54"/>
      <c r="LJ55" s="489"/>
      <c r="LK55" s="488"/>
      <c r="LL55" s="54"/>
      <c r="LM55" s="489"/>
      <c r="LN55" s="488"/>
      <c r="LO55" s="54"/>
      <c r="LP55" s="489"/>
      <c r="LQ55" s="488"/>
      <c r="LR55" s="54"/>
      <c r="LS55" s="93"/>
      <c r="LT55" s="488"/>
      <c r="LU55" s="54"/>
      <c r="LV55" s="489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00">
        <v>-0.1033</v>
      </c>
      <c r="KZ56" s="48">
        <v>-7.4899999999999994E-2</v>
      </c>
      <c r="LA56" s="48"/>
      <c r="LB56" s="48"/>
      <c r="LC56" s="48"/>
      <c r="LD56" s="48"/>
      <c r="LE56" s="48"/>
      <c r="LF56" s="48"/>
      <c r="LG56" s="48"/>
      <c r="LH56" s="488"/>
      <c r="LI56" s="54"/>
      <c r="LJ56" s="489"/>
      <c r="LK56" s="488"/>
      <c r="LL56" s="54"/>
      <c r="LM56" s="489"/>
      <c r="LN56" s="488"/>
      <c r="LO56" s="54"/>
      <c r="LP56" s="489"/>
      <c r="LQ56" s="488"/>
      <c r="LR56" s="54"/>
      <c r="LS56" s="93"/>
      <c r="LT56" s="488"/>
      <c r="LU56" s="54"/>
      <c r="LV56" s="489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06">
        <v>-0.1203</v>
      </c>
      <c r="KZ57" s="35">
        <v>-0.13250000000000001</v>
      </c>
      <c r="LA57" s="35"/>
      <c r="LB57" s="35"/>
      <c r="LC57" s="35"/>
      <c r="LD57" s="35"/>
      <c r="LE57" s="35"/>
      <c r="LF57" s="35"/>
      <c r="LG57" s="35"/>
      <c r="LH57" s="488"/>
      <c r="LI57" s="54"/>
      <c r="LJ57" s="489"/>
      <c r="LK57" s="488"/>
      <c r="LL57" s="54"/>
      <c r="LM57" s="489"/>
      <c r="LN57" s="488"/>
      <c r="LO57" s="54"/>
      <c r="LP57" s="489"/>
      <c r="LQ57" s="488"/>
      <c r="LR57" s="54"/>
      <c r="LS57" s="93"/>
      <c r="LT57" s="488"/>
      <c r="LU57" s="54"/>
      <c r="LV57" s="489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03">
        <v>-0.2334</v>
      </c>
      <c r="KZ58" s="87">
        <v>-0.22489999999999999</v>
      </c>
      <c r="LA58" s="87"/>
      <c r="LB58" s="87"/>
      <c r="LC58" s="87"/>
      <c r="LD58" s="87"/>
      <c r="LE58" s="87"/>
      <c r="LF58" s="87"/>
      <c r="LG58" s="87"/>
      <c r="LH58" s="488"/>
      <c r="LI58" s="54"/>
      <c r="LJ58" s="489"/>
      <c r="LK58" s="488"/>
      <c r="LL58" s="54"/>
      <c r="LM58" s="489"/>
      <c r="LN58" s="488"/>
      <c r="LO58" s="54"/>
      <c r="LP58" s="489"/>
      <c r="LQ58" s="488"/>
      <c r="LR58" s="54"/>
      <c r="LS58" s="93"/>
      <c r="LT58" s="488"/>
      <c r="LU58" s="54"/>
      <c r="LV58" s="489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108">
        <v>1.3</v>
      </c>
      <c r="KZ59" s="57">
        <v>-4.9400000000000004</v>
      </c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364">
        <v>7.3000000000000001E-3</v>
      </c>
      <c r="KZ60" s="458">
        <v>2.8400000000000002E-2</v>
      </c>
      <c r="LA60" s="494"/>
      <c r="LB60" s="492"/>
      <c r="LC60" s="493"/>
      <c r="LD60" s="494"/>
      <c r="LE60" s="492"/>
      <c r="LF60" s="493"/>
      <c r="LG60" s="494"/>
      <c r="LH60" s="492"/>
      <c r="LI60" s="493"/>
      <c r="LJ60" s="494"/>
      <c r="LK60" s="492"/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53">
        <v>-1.0999999999999999E-2</v>
      </c>
      <c r="KZ61" s="454">
        <v>-1.2200000000000001E-2</v>
      </c>
      <c r="LA61" s="494"/>
      <c r="LB61" s="492"/>
      <c r="LC61" s="493"/>
      <c r="LD61" s="494"/>
      <c r="LE61" s="492"/>
      <c r="LF61" s="493"/>
      <c r="LG61" s="494"/>
      <c r="LH61" s="492"/>
      <c r="LI61" s="493"/>
      <c r="LJ61" s="494"/>
      <c r="LK61" s="492"/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4" t="s">
        <v>62</v>
      </c>
      <c r="KZ62" s="134" t="s">
        <v>62</v>
      </c>
      <c r="LA62" s="495"/>
      <c r="LB62" s="133"/>
      <c r="LC62" s="134"/>
      <c r="LD62" s="495"/>
      <c r="LE62" s="133"/>
      <c r="LF62" s="134"/>
      <c r="LG62" s="495"/>
      <c r="LH62" s="133"/>
      <c r="LI62" s="134"/>
      <c r="LJ62" s="495"/>
      <c r="LK62" s="133"/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4" t="s">
        <v>62</v>
      </c>
      <c r="KZ63" s="134" t="s">
        <v>62</v>
      </c>
      <c r="LA63" s="495"/>
      <c r="LB63" s="133" t="s">
        <v>62</v>
      </c>
      <c r="LC63" s="134" t="s">
        <v>62</v>
      </c>
      <c r="LD63" s="495"/>
      <c r="LE63" s="133" t="s">
        <v>62</v>
      </c>
      <c r="LF63" s="134" t="s">
        <v>62</v>
      </c>
      <c r="LG63" s="495"/>
      <c r="LH63" s="133" t="s">
        <v>62</v>
      </c>
      <c r="LI63" s="134" t="s">
        <v>62</v>
      </c>
      <c r="LJ63" s="495"/>
      <c r="LK63" s="133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>
        <v>1.3017000000000001</v>
      </c>
      <c r="KY64" s="251">
        <v>1.3024</v>
      </c>
      <c r="KZ64" s="251">
        <v>1.2990999999999999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83" t="s">
        <v>51</v>
      </c>
      <c r="KZ65" s="183" t="s">
        <v>51</v>
      </c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62">SUM(D51, -D58)</f>
        <v>4.8000000000000001E-2</v>
      </c>
      <c r="E66" s="89">
        <f t="shared" si="162"/>
        <v>9.3600000000000003E-2</v>
      </c>
      <c r="F66" s="140">
        <f t="shared" si="162"/>
        <v>0.1346</v>
      </c>
      <c r="G66" s="148">
        <f t="shared" si="162"/>
        <v>0.27629999999999999</v>
      </c>
      <c r="H66" s="110">
        <f t="shared" si="162"/>
        <v>0.24980000000000002</v>
      </c>
      <c r="I66" s="170">
        <f t="shared" si="162"/>
        <v>0.20469999999999999</v>
      </c>
      <c r="J66" s="148">
        <f>SUM(J51, -J58)</f>
        <v>0.17959999999999998</v>
      </c>
      <c r="K66" s="115">
        <f t="shared" ref="K66:T66" si="163">SUM(K51, -K58)</f>
        <v>0.16789999999999999</v>
      </c>
      <c r="L66" s="174">
        <f t="shared" si="163"/>
        <v>0.1983</v>
      </c>
      <c r="M66" s="141">
        <f t="shared" si="163"/>
        <v>0.19500000000000001</v>
      </c>
      <c r="N66" s="115">
        <f t="shared" si="163"/>
        <v>0.1706</v>
      </c>
      <c r="O66" s="174">
        <f t="shared" si="163"/>
        <v>0.19719999999999999</v>
      </c>
      <c r="P66" s="141">
        <f t="shared" si="163"/>
        <v>0.20700000000000002</v>
      </c>
      <c r="Q66" s="115">
        <f t="shared" si="163"/>
        <v>0.19890000000000002</v>
      </c>
      <c r="R66" s="173">
        <f t="shared" si="163"/>
        <v>0.2243</v>
      </c>
      <c r="S66" s="218">
        <f t="shared" si="163"/>
        <v>0.2389</v>
      </c>
      <c r="T66" s="15">
        <f t="shared" si="163"/>
        <v>0.22960000000000003</v>
      </c>
      <c r="U66" s="146">
        <f t="shared" ref="U66:BE66" si="164">SUM(U51, -U58)</f>
        <v>0.24459999999999998</v>
      </c>
      <c r="V66" s="218">
        <f t="shared" si="164"/>
        <v>0.22259999999999999</v>
      </c>
      <c r="W66" s="15">
        <f t="shared" si="164"/>
        <v>0.2369</v>
      </c>
      <c r="X66" s="146">
        <f t="shared" si="164"/>
        <v>0.25650000000000001</v>
      </c>
      <c r="Y66" s="141">
        <f t="shared" si="164"/>
        <v>0.2596</v>
      </c>
      <c r="Z66" s="115">
        <f t="shared" si="164"/>
        <v>0.26119999999999999</v>
      </c>
      <c r="AA66" s="174">
        <f t="shared" si="164"/>
        <v>0.23480000000000001</v>
      </c>
      <c r="AB66" s="141">
        <f t="shared" si="164"/>
        <v>0.21960000000000002</v>
      </c>
      <c r="AC66" s="115">
        <f t="shared" si="164"/>
        <v>0.21589999999999998</v>
      </c>
      <c r="AD66" s="174">
        <f t="shared" si="164"/>
        <v>0.20729999999999998</v>
      </c>
      <c r="AE66" s="218">
        <f t="shared" si="164"/>
        <v>0.22260000000000002</v>
      </c>
      <c r="AF66" s="15">
        <f t="shared" si="164"/>
        <v>0.25659999999999999</v>
      </c>
      <c r="AG66" s="146">
        <f t="shared" si="164"/>
        <v>0.2717</v>
      </c>
      <c r="AH66" s="141">
        <f t="shared" si="164"/>
        <v>0.29049999999999998</v>
      </c>
      <c r="AI66" s="115">
        <f t="shared" si="164"/>
        <v>0.28580000000000005</v>
      </c>
      <c r="AJ66" s="174">
        <f t="shared" si="164"/>
        <v>0.29849999999999999</v>
      </c>
      <c r="AK66" s="218">
        <f t="shared" si="164"/>
        <v>0.28539999999999999</v>
      </c>
      <c r="AL66" s="15">
        <f t="shared" si="164"/>
        <v>0.2913</v>
      </c>
      <c r="AM66" s="146">
        <f t="shared" si="164"/>
        <v>0.31530000000000002</v>
      </c>
      <c r="AN66" s="141">
        <f t="shared" si="164"/>
        <v>0.32210000000000005</v>
      </c>
      <c r="AO66" s="115">
        <f t="shared" si="164"/>
        <v>0.31619999999999998</v>
      </c>
      <c r="AP66" s="174">
        <f t="shared" si="164"/>
        <v>0.33329999999999999</v>
      </c>
      <c r="AQ66" s="141">
        <f t="shared" si="164"/>
        <v>0.32789999999999997</v>
      </c>
      <c r="AR66" s="115">
        <f t="shared" si="164"/>
        <v>0.33450000000000002</v>
      </c>
      <c r="AS66" s="174">
        <f t="shared" si="164"/>
        <v>0.32790000000000002</v>
      </c>
      <c r="AT66" s="218">
        <f t="shared" si="164"/>
        <v>0.30630000000000002</v>
      </c>
      <c r="AU66" s="15">
        <f t="shared" si="164"/>
        <v>0.31020000000000003</v>
      </c>
      <c r="AV66" s="146">
        <f t="shared" si="164"/>
        <v>0.29520000000000002</v>
      </c>
      <c r="AW66" s="141">
        <f t="shared" si="164"/>
        <v>0.3165</v>
      </c>
      <c r="AX66" s="115">
        <f t="shared" si="164"/>
        <v>0.3458</v>
      </c>
      <c r="AY66" s="174">
        <f t="shared" si="164"/>
        <v>0.3458</v>
      </c>
      <c r="AZ66" s="141">
        <f t="shared" si="164"/>
        <v>0.33510000000000001</v>
      </c>
      <c r="BA66" s="115">
        <f t="shared" si="164"/>
        <v>0.32340000000000002</v>
      </c>
      <c r="BB66" s="174">
        <f t="shared" si="164"/>
        <v>0.35350000000000004</v>
      </c>
      <c r="BC66" s="141">
        <f t="shared" si="164"/>
        <v>0.37840000000000001</v>
      </c>
      <c r="BD66" s="115">
        <f t="shared" si="164"/>
        <v>0.3841</v>
      </c>
      <c r="BE66" s="174">
        <f t="shared" si="164"/>
        <v>0.4103</v>
      </c>
      <c r="BF66" s="141">
        <f t="shared" ref="BF66:BQ66" si="165">SUM(BF51, -BF58)</f>
        <v>0.38880000000000003</v>
      </c>
      <c r="BG66" s="115">
        <f t="shared" si="165"/>
        <v>0.372</v>
      </c>
      <c r="BH66" s="174">
        <f t="shared" si="165"/>
        <v>0.37659999999999999</v>
      </c>
      <c r="BI66" s="141">
        <f t="shared" si="165"/>
        <v>0.3659</v>
      </c>
      <c r="BJ66" s="115">
        <f t="shared" si="165"/>
        <v>0.39960000000000001</v>
      </c>
      <c r="BK66" s="174">
        <f t="shared" si="165"/>
        <v>0.3473</v>
      </c>
      <c r="BL66" s="141">
        <f t="shared" si="165"/>
        <v>0.37109999999999999</v>
      </c>
      <c r="BM66" s="115">
        <f t="shared" si="165"/>
        <v>0.39</v>
      </c>
      <c r="BN66" s="174">
        <f t="shared" si="165"/>
        <v>0.3861</v>
      </c>
      <c r="BO66" s="115">
        <f t="shared" si="165"/>
        <v>0.3896</v>
      </c>
      <c r="BP66" s="111">
        <f t="shared" si="165"/>
        <v>0.38680000000000003</v>
      </c>
      <c r="BQ66" s="115">
        <f t="shared" si="165"/>
        <v>0.4012</v>
      </c>
      <c r="BS66" s="141">
        <f t="shared" ref="BS66:CK66" si="166">SUM(BS51, -BS58)</f>
        <v>0.38919999999999999</v>
      </c>
      <c r="BT66" s="115">
        <f t="shared" si="166"/>
        <v>0.38269999999999998</v>
      </c>
      <c r="BU66" s="174">
        <f t="shared" si="166"/>
        <v>0.42720000000000002</v>
      </c>
      <c r="BV66" s="141">
        <f t="shared" si="166"/>
        <v>0.43609999999999999</v>
      </c>
      <c r="BW66" s="115">
        <f t="shared" si="166"/>
        <v>0.43910000000000005</v>
      </c>
      <c r="BX66" s="174">
        <f t="shared" si="166"/>
        <v>0.43840000000000001</v>
      </c>
      <c r="BY66" s="218">
        <f t="shared" si="166"/>
        <v>0.44240000000000002</v>
      </c>
      <c r="BZ66" s="15">
        <f t="shared" si="166"/>
        <v>0.46499999999999997</v>
      </c>
      <c r="CA66" s="146">
        <f t="shared" si="166"/>
        <v>0.44399999999999995</v>
      </c>
      <c r="CB66" s="141">
        <f t="shared" si="166"/>
        <v>0.41510000000000002</v>
      </c>
      <c r="CC66" s="115">
        <f t="shared" si="166"/>
        <v>0.4103</v>
      </c>
      <c r="CD66" s="174">
        <f t="shared" si="166"/>
        <v>0.41139999999999999</v>
      </c>
      <c r="CE66" s="141">
        <f t="shared" si="166"/>
        <v>0.39239999999999997</v>
      </c>
      <c r="CF66" s="115">
        <f t="shared" si="166"/>
        <v>0.37980000000000003</v>
      </c>
      <c r="CG66" s="174">
        <f t="shared" si="166"/>
        <v>0.36209999999999998</v>
      </c>
      <c r="CH66" s="141">
        <f t="shared" si="166"/>
        <v>0.3543</v>
      </c>
      <c r="CI66" s="115">
        <f t="shared" si="166"/>
        <v>0.37050000000000005</v>
      </c>
      <c r="CJ66" s="174">
        <f t="shared" si="166"/>
        <v>0.36429999999999996</v>
      </c>
      <c r="CK66" s="141">
        <f t="shared" si="166"/>
        <v>0.35899999999999999</v>
      </c>
      <c r="CL66" s="115">
        <f t="shared" ref="CL66:DD66" si="167">SUM(CL51, -CL58)</f>
        <v>0.39219999999999999</v>
      </c>
      <c r="CM66" s="174">
        <f t="shared" si="167"/>
        <v>0.37859999999999999</v>
      </c>
      <c r="CN66" s="141">
        <f t="shared" si="167"/>
        <v>0.39510000000000001</v>
      </c>
      <c r="CO66" s="115">
        <f t="shared" si="167"/>
        <v>0.43630000000000002</v>
      </c>
      <c r="CP66" s="174">
        <f t="shared" si="167"/>
        <v>0.43890000000000001</v>
      </c>
      <c r="CQ66" s="141">
        <f t="shared" si="167"/>
        <v>0.4516</v>
      </c>
      <c r="CR66" s="115">
        <f t="shared" si="167"/>
        <v>0.42720000000000002</v>
      </c>
      <c r="CS66" s="174">
        <f t="shared" si="167"/>
        <v>0.44779999999999998</v>
      </c>
      <c r="CT66" s="141">
        <f t="shared" si="167"/>
        <v>0.44889999999999997</v>
      </c>
      <c r="CU66" s="115">
        <f t="shared" si="167"/>
        <v>0.4365</v>
      </c>
      <c r="CV66" s="174">
        <f t="shared" si="167"/>
        <v>0.39149999999999996</v>
      </c>
      <c r="CW66" s="141">
        <f t="shared" si="167"/>
        <v>0.38749999999999996</v>
      </c>
      <c r="CX66" s="115">
        <f t="shared" si="167"/>
        <v>0.4093</v>
      </c>
      <c r="CY66" s="174">
        <f t="shared" si="167"/>
        <v>0.41959999999999997</v>
      </c>
      <c r="CZ66" s="141">
        <f t="shared" si="167"/>
        <v>0.41830000000000001</v>
      </c>
      <c r="DA66" s="115">
        <f t="shared" si="167"/>
        <v>0.40759999999999996</v>
      </c>
      <c r="DB66" s="174">
        <f t="shared" si="167"/>
        <v>0.41349999999999998</v>
      </c>
      <c r="DC66" s="141">
        <f t="shared" si="167"/>
        <v>0.40669999999999995</v>
      </c>
      <c r="DD66" s="115">
        <f t="shared" si="167"/>
        <v>0.4173</v>
      </c>
      <c r="DE66" s="174">
        <f t="shared" ref="DE66:DN66" si="168">SUM(DE51, -DE58)</f>
        <v>0.43440000000000001</v>
      </c>
      <c r="DF66" s="141">
        <f t="shared" si="168"/>
        <v>0.43159999999999998</v>
      </c>
      <c r="DG66" s="115">
        <f t="shared" si="168"/>
        <v>0.42210000000000003</v>
      </c>
      <c r="DH66" s="174">
        <f t="shared" si="168"/>
        <v>0.42559999999999998</v>
      </c>
      <c r="DI66" s="141">
        <f t="shared" si="168"/>
        <v>0.4244</v>
      </c>
      <c r="DJ66" s="115">
        <f t="shared" si="168"/>
        <v>0.44290000000000002</v>
      </c>
      <c r="DK66" s="174">
        <f t="shared" si="168"/>
        <v>0.41970000000000002</v>
      </c>
      <c r="DL66" s="115">
        <f t="shared" si="168"/>
        <v>0.41949999999999998</v>
      </c>
      <c r="DM66" s="115">
        <f t="shared" si="168"/>
        <v>0.41210000000000002</v>
      </c>
      <c r="DN66" s="324">
        <f t="shared" si="168"/>
        <v>0.44630000000000003</v>
      </c>
      <c r="DO66" s="340">
        <f>SUM(DO51, -DO58,)</f>
        <v>0</v>
      </c>
      <c r="DP66" s="115">
        <f t="shared" ref="DP66:DZ66" si="169">SUM(DP51, -DP58)</f>
        <v>0.44469999999999998</v>
      </c>
      <c r="DQ66" s="174">
        <f t="shared" si="169"/>
        <v>0.45760000000000001</v>
      </c>
      <c r="DR66" s="141">
        <f t="shared" si="169"/>
        <v>0.4919</v>
      </c>
      <c r="DS66" s="115">
        <f t="shared" si="169"/>
        <v>0.52429999999999999</v>
      </c>
      <c r="DT66" s="174">
        <f t="shared" si="169"/>
        <v>0.54720000000000002</v>
      </c>
      <c r="DU66" s="141">
        <f t="shared" si="169"/>
        <v>0.54909999999999992</v>
      </c>
      <c r="DV66" s="115">
        <f t="shared" si="169"/>
        <v>0.5734999999999999</v>
      </c>
      <c r="DW66" s="174">
        <f t="shared" si="169"/>
        <v>0.59430000000000005</v>
      </c>
      <c r="DX66" s="115">
        <f t="shared" si="169"/>
        <v>0.5464</v>
      </c>
      <c r="DY66" s="110">
        <f t="shared" si="169"/>
        <v>0.54959999999999998</v>
      </c>
      <c r="DZ66" s="110">
        <f t="shared" si="16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70">SUM(EC51, -EC58)</f>
        <v>0</v>
      </c>
      <c r="ED66" s="6">
        <f t="shared" si="170"/>
        <v>0</v>
      </c>
      <c r="EE66" s="6">
        <f t="shared" si="170"/>
        <v>0</v>
      </c>
      <c r="EF66" s="6">
        <f t="shared" si="170"/>
        <v>0</v>
      </c>
      <c r="EG66" s="6">
        <f t="shared" si="170"/>
        <v>0</v>
      </c>
      <c r="EH66" s="6">
        <f t="shared" si="170"/>
        <v>0</v>
      </c>
      <c r="EI66" s="6">
        <f t="shared" si="170"/>
        <v>0</v>
      </c>
      <c r="EK66" s="148">
        <f t="shared" ref="EK66:EX66" si="171">SUM(EK51, -EK58)</f>
        <v>0.60189999999999999</v>
      </c>
      <c r="EL66" s="110">
        <f t="shared" si="171"/>
        <v>0.59519999999999995</v>
      </c>
      <c r="EM66" s="170">
        <f t="shared" si="171"/>
        <v>0.58450000000000002</v>
      </c>
      <c r="EN66" s="148">
        <f t="shared" si="171"/>
        <v>0.61519999999999997</v>
      </c>
      <c r="EO66" s="110">
        <f t="shared" si="171"/>
        <v>0.58840000000000003</v>
      </c>
      <c r="EP66" s="170">
        <f t="shared" si="171"/>
        <v>0.56510000000000005</v>
      </c>
      <c r="EQ66" s="148">
        <f t="shared" si="171"/>
        <v>0.57089999999999996</v>
      </c>
      <c r="ER66" s="110">
        <f t="shared" si="171"/>
        <v>0.54549999999999998</v>
      </c>
      <c r="ES66" s="170">
        <f t="shared" si="171"/>
        <v>0.57620000000000005</v>
      </c>
      <c r="ET66" s="148">
        <f t="shared" si="171"/>
        <v>0.54969999999999997</v>
      </c>
      <c r="EU66" s="110">
        <f t="shared" si="171"/>
        <v>0.54990000000000006</v>
      </c>
      <c r="EV66" s="170">
        <f t="shared" si="171"/>
        <v>0.56309999999999993</v>
      </c>
      <c r="EW66" s="148">
        <f t="shared" si="171"/>
        <v>0.56009999999999993</v>
      </c>
      <c r="EX66" s="115">
        <f t="shared" si="171"/>
        <v>0.53639999999999999</v>
      </c>
      <c r="EY66" s="174">
        <f t="shared" ref="EY66:FQ66" si="172">SUM(EY51, -EY58)</f>
        <v>0.55149999999999999</v>
      </c>
      <c r="EZ66" s="141">
        <f t="shared" si="172"/>
        <v>0.54090000000000005</v>
      </c>
      <c r="FA66" s="115">
        <f t="shared" si="172"/>
        <v>0.52170000000000005</v>
      </c>
      <c r="FB66" s="174">
        <f t="shared" si="172"/>
        <v>0.4844</v>
      </c>
      <c r="FC66" s="412">
        <f t="shared" si="172"/>
        <v>0.4708</v>
      </c>
      <c r="FD66" s="370">
        <f t="shared" si="172"/>
        <v>0.48729999999999996</v>
      </c>
      <c r="FE66" s="413">
        <f t="shared" si="172"/>
        <v>0.59</v>
      </c>
      <c r="FF66" s="141">
        <f t="shared" si="172"/>
        <v>0.62840000000000007</v>
      </c>
      <c r="FG66" s="115">
        <f t="shared" si="172"/>
        <v>0.50870000000000004</v>
      </c>
      <c r="FH66" s="174">
        <f t="shared" si="172"/>
        <v>0.51780000000000004</v>
      </c>
      <c r="FI66" s="141">
        <f t="shared" si="172"/>
        <v>0.52960000000000007</v>
      </c>
      <c r="FJ66" s="115">
        <f t="shared" si="172"/>
        <v>0.56210000000000004</v>
      </c>
      <c r="FK66" s="174">
        <f t="shared" si="172"/>
        <v>0.6482</v>
      </c>
      <c r="FL66" s="148">
        <f t="shared" si="172"/>
        <v>0.625</v>
      </c>
      <c r="FM66" s="110">
        <f t="shared" si="172"/>
        <v>0.60650000000000004</v>
      </c>
      <c r="FN66" s="170">
        <f t="shared" si="172"/>
        <v>0.61329999999999996</v>
      </c>
      <c r="FO66" s="148">
        <f t="shared" si="172"/>
        <v>0.61759999999999993</v>
      </c>
      <c r="FP66" s="110">
        <f t="shared" si="172"/>
        <v>0.62909999999999999</v>
      </c>
      <c r="FQ66" s="170">
        <f t="shared" si="172"/>
        <v>0.62829999999999997</v>
      </c>
      <c r="FR66" s="148">
        <f t="shared" ref="FR66" si="173">SUM(FR51, -FR58)</f>
        <v>0.63690000000000002</v>
      </c>
      <c r="FS66" s="110">
        <f t="shared" ref="FS66:FT66" si="174">SUM(FS51, -FS58)</f>
        <v>0.62480000000000002</v>
      </c>
      <c r="FT66" s="170">
        <f t="shared" si="174"/>
        <v>0.60570000000000002</v>
      </c>
      <c r="FU66" s="148">
        <f t="shared" ref="FU66" si="175">SUM(FU51, -FU58)</f>
        <v>0.60680000000000001</v>
      </c>
      <c r="FV66" s="110">
        <f t="shared" ref="FV66" si="176">SUM(FV51, -FV58)</f>
        <v>0.61009999999999998</v>
      </c>
      <c r="FW66" s="170">
        <f t="shared" ref="FW66" si="177">SUM(FW51, -FW58)</f>
        <v>0.6119</v>
      </c>
      <c r="FX66" s="148">
        <f t="shared" ref="FX66" si="178">SUM(FX51, -FX58)</f>
        <v>0.61919999999999997</v>
      </c>
      <c r="FY66" s="110">
        <f t="shared" ref="FY66" si="179">SUM(FY51, -FY58)</f>
        <v>0.59589999999999999</v>
      </c>
      <c r="FZ66" s="170">
        <f t="shared" ref="FZ66" si="180">SUM(FZ51, -FZ58)</f>
        <v>0.51990000000000003</v>
      </c>
      <c r="GA66" s="148">
        <f t="shared" ref="GA66" si="181">SUM(GA51, -GA58)</f>
        <v>0.52099999999999991</v>
      </c>
      <c r="GB66" s="110">
        <f t="shared" ref="GB66" si="182">SUM(GB51, -GB58)</f>
        <v>0.4627</v>
      </c>
      <c r="GC66" s="170">
        <f t="shared" ref="GC66" si="183">SUM(GC51, -GC58)</f>
        <v>0.4773</v>
      </c>
      <c r="GD66" s="148">
        <f t="shared" ref="GD66" si="184">SUM(GD51, -GD58)</f>
        <v>0.50340000000000007</v>
      </c>
      <c r="GE66" s="110">
        <f t="shared" ref="GE66" si="185">SUM(GE51, -GE58)</f>
        <v>0.46730000000000005</v>
      </c>
      <c r="GF66" s="174">
        <f t="shared" ref="GF66:GO66" si="186">SUM(GF51, -GF58)</f>
        <v>0.49370000000000003</v>
      </c>
      <c r="GG66" s="218">
        <f t="shared" si="186"/>
        <v>0.48399999999999999</v>
      </c>
      <c r="GH66" s="15">
        <f t="shared" si="186"/>
        <v>0.48039999999999994</v>
      </c>
      <c r="GI66" s="146">
        <f t="shared" si="186"/>
        <v>0.4829</v>
      </c>
      <c r="GJ66" s="148">
        <f t="shared" si="186"/>
        <v>0.49329999999999996</v>
      </c>
      <c r="GK66" s="110">
        <f t="shared" si="186"/>
        <v>0.53949999999999998</v>
      </c>
      <c r="GL66" s="170">
        <f t="shared" si="186"/>
        <v>0.53489999999999993</v>
      </c>
      <c r="GM66" s="148">
        <f t="shared" si="186"/>
        <v>0.52110000000000001</v>
      </c>
      <c r="GN66" s="110">
        <f t="shared" si="186"/>
        <v>0.52790000000000004</v>
      </c>
      <c r="GO66" s="170">
        <f t="shared" si="186"/>
        <v>0.52929999999999999</v>
      </c>
      <c r="GP66" s="141">
        <f t="shared" ref="GP66:GU66" si="187">SUM(GP51, -GP58)</f>
        <v>0.52380000000000004</v>
      </c>
      <c r="GQ66" s="115">
        <f t="shared" si="187"/>
        <v>0.48730000000000007</v>
      </c>
      <c r="GR66" s="170">
        <f t="shared" si="187"/>
        <v>0.45669999999999999</v>
      </c>
      <c r="GS66" s="110">
        <f t="shared" si="187"/>
        <v>0.48380000000000001</v>
      </c>
      <c r="GT66" s="110">
        <f t="shared" si="187"/>
        <v>0.504</v>
      </c>
      <c r="GU66" s="110">
        <f t="shared" si="187"/>
        <v>0.4587</v>
      </c>
      <c r="GV66" s="6">
        <f t="shared" ref="GV66:HA66" si="188">SUM(GV51, -GV58)</f>
        <v>0</v>
      </c>
      <c r="GW66" s="6">
        <f t="shared" si="188"/>
        <v>0</v>
      </c>
      <c r="GX66" s="6">
        <f t="shared" si="188"/>
        <v>0</v>
      </c>
      <c r="GY66" s="6">
        <f t="shared" si="188"/>
        <v>0</v>
      </c>
      <c r="GZ66" s="6">
        <f t="shared" si="188"/>
        <v>0</v>
      </c>
      <c r="HA66" s="6">
        <f t="shared" si="188"/>
        <v>0</v>
      </c>
      <c r="HC66" s="148">
        <f t="shared" ref="HC66:HL66" si="189">SUM(HC51, -HC58)</f>
        <v>0.50760000000000005</v>
      </c>
      <c r="HD66" s="110">
        <f t="shared" si="189"/>
        <v>0.51239999999999997</v>
      </c>
      <c r="HE66" s="170">
        <f t="shared" si="189"/>
        <v>0.54859999999999998</v>
      </c>
      <c r="HF66" s="148">
        <f>SUM(HF51, -HF58)</f>
        <v>0.51619999999999999</v>
      </c>
      <c r="HG66" s="110">
        <f t="shared" si="189"/>
        <v>0.50729999999999997</v>
      </c>
      <c r="HH66" s="170">
        <f t="shared" si="189"/>
        <v>0.5665</v>
      </c>
      <c r="HI66" s="148">
        <f t="shared" si="189"/>
        <v>0.60250000000000004</v>
      </c>
      <c r="HJ66" s="110">
        <f t="shared" si="189"/>
        <v>0.59789999999999999</v>
      </c>
      <c r="HK66" s="170">
        <f t="shared" si="189"/>
        <v>0.59289999999999998</v>
      </c>
      <c r="HL66" s="148">
        <f t="shared" si="189"/>
        <v>0.60430000000000006</v>
      </c>
      <c r="HM66" s="110">
        <f t="shared" ref="HM66" si="190">SUM(HM51, -HM58)</f>
        <v>0.57750000000000001</v>
      </c>
      <c r="HN66" s="170">
        <f t="shared" ref="HN66" si="191">SUM(HN51, -HN58)</f>
        <v>0.55410000000000004</v>
      </c>
      <c r="HO66" s="148">
        <f t="shared" ref="HO66:HP66" si="192">SUM(HO51, -HO58)</f>
        <v>0.57169999999999999</v>
      </c>
      <c r="HP66" s="110">
        <f t="shared" si="192"/>
        <v>0.55489999999999995</v>
      </c>
      <c r="HQ66" s="170">
        <f t="shared" ref="HQ66" si="193">SUM(HQ51, -HQ58)</f>
        <v>0.5323</v>
      </c>
      <c r="HR66" s="148">
        <f t="shared" ref="HR66" si="194">SUM(HR51, -HR58)</f>
        <v>0.52729999999999999</v>
      </c>
      <c r="HS66" s="110">
        <f t="shared" ref="HS66" si="195">SUM(HS51, -HS58)</f>
        <v>0.52439999999999998</v>
      </c>
      <c r="HT66" s="170">
        <f t="shared" ref="HT66" si="196">SUM(HT51, -HT58)</f>
        <v>0.53649999999999998</v>
      </c>
      <c r="HU66" s="148">
        <f t="shared" ref="HU66" si="197">SUM(HU51, -HU58)</f>
        <v>0.54800000000000004</v>
      </c>
      <c r="HV66" s="110">
        <f t="shared" ref="HV66:HW66" si="198">SUM(HV51, -HV58)</f>
        <v>0.53839999999999999</v>
      </c>
      <c r="HW66" s="170">
        <f t="shared" si="198"/>
        <v>0.50849999999999995</v>
      </c>
      <c r="HX66" s="148">
        <f t="shared" ref="HX66" si="199">SUM(HX51, -HX58)</f>
        <v>0.52479999999999993</v>
      </c>
      <c r="HY66" s="110">
        <f t="shared" ref="HY66" si="200">SUM(HY51, -HY58)</f>
        <v>0.53910000000000002</v>
      </c>
      <c r="HZ66" s="174">
        <f t="shared" ref="HZ66:IF66" si="201">SUM(HZ51, -HZ58)</f>
        <v>0.5444</v>
      </c>
      <c r="IA66" s="141">
        <f t="shared" si="201"/>
        <v>0.54010000000000002</v>
      </c>
      <c r="IB66" s="115">
        <f t="shared" si="201"/>
        <v>0.54420000000000002</v>
      </c>
      <c r="IC66" s="170">
        <f t="shared" si="201"/>
        <v>0.55020000000000002</v>
      </c>
      <c r="ID66" s="224">
        <f t="shared" si="201"/>
        <v>0.5696</v>
      </c>
      <c r="IE66" s="89">
        <f t="shared" si="201"/>
        <v>0.60289999999999999</v>
      </c>
      <c r="IF66" s="170">
        <f t="shared" si="201"/>
        <v>0.58820000000000006</v>
      </c>
      <c r="IG66" s="224">
        <f t="shared" ref="IG66:IH66" si="202">SUM(IG51, -IG58)</f>
        <v>0.5948</v>
      </c>
      <c r="IH66" s="89">
        <f t="shared" si="202"/>
        <v>0.61030000000000006</v>
      </c>
      <c r="II66" s="170">
        <f t="shared" ref="II66" si="203">SUM(II51, -II58)</f>
        <v>0.61099999999999999</v>
      </c>
      <c r="IJ66" s="224">
        <f t="shared" ref="IJ66" si="204">SUM(IJ51, -IJ58)</f>
        <v>0.59909999999999997</v>
      </c>
      <c r="IK66" s="89">
        <f t="shared" ref="IK66:IL66" si="205">SUM(IK51, -IK58)</f>
        <v>0.60019999999999996</v>
      </c>
      <c r="IL66" s="140">
        <f t="shared" si="205"/>
        <v>0.58120000000000005</v>
      </c>
      <c r="IM66" s="148">
        <f t="shared" ref="IM66" si="206">SUM(IM51, -IM58)</f>
        <v>0.58489999999999998</v>
      </c>
      <c r="IN66" s="115">
        <f t="shared" ref="IN66:IT66" si="207">SUM(IN51, -IN58)</f>
        <v>0.58539999999999992</v>
      </c>
      <c r="IO66" s="174">
        <f t="shared" si="207"/>
        <v>0.58950000000000002</v>
      </c>
      <c r="IP66" s="141">
        <f t="shared" si="207"/>
        <v>0.58730000000000004</v>
      </c>
      <c r="IQ66" s="115">
        <f t="shared" si="207"/>
        <v>0.58600000000000008</v>
      </c>
      <c r="IR66" s="174">
        <f t="shared" si="207"/>
        <v>0.59889999999999999</v>
      </c>
      <c r="IS66" s="218">
        <f t="shared" si="207"/>
        <v>0.59739999999999993</v>
      </c>
      <c r="IT66" s="15">
        <f t="shared" si="207"/>
        <v>0.59759999999999991</v>
      </c>
      <c r="IU66" s="146">
        <f t="shared" ref="IU66" si="208">SUM(IU51, -IU58)</f>
        <v>0.59430000000000005</v>
      </c>
      <c r="IV66" s="141">
        <f t="shared" ref="IV66:IW66" si="209">SUM(IV51, -IV58)</f>
        <v>0.60339999999999994</v>
      </c>
      <c r="IW66" s="115">
        <f t="shared" si="209"/>
        <v>0.59919999999999995</v>
      </c>
      <c r="IX66" s="174">
        <f t="shared" ref="IX66" si="210">SUM(IX51, -IX58)</f>
        <v>0.60139999999999993</v>
      </c>
      <c r="IY66" s="141">
        <f t="shared" ref="IY66:IZ66" si="211">SUM(IY51, -IY58)</f>
        <v>0.61440000000000006</v>
      </c>
      <c r="IZ66" s="115">
        <f t="shared" si="211"/>
        <v>0.65290000000000004</v>
      </c>
      <c r="JA66" s="324">
        <f t="shared" ref="JA66" si="212">SUM(JA51, -JA58)</f>
        <v>0.60960000000000003</v>
      </c>
      <c r="JB66" s="141">
        <f t="shared" ref="JB66" si="213">SUM(JB51, -JB58)</f>
        <v>0.60299999999999998</v>
      </c>
      <c r="JC66" s="115">
        <f t="shared" ref="JC66:JD66" si="214">SUM(JC51, -JC58)</f>
        <v>0.60040000000000004</v>
      </c>
      <c r="JD66" s="174">
        <f t="shared" si="214"/>
        <v>0.59140000000000004</v>
      </c>
      <c r="JE66" s="141">
        <f t="shared" ref="JE66" si="215">SUM(JE51, -JE58)</f>
        <v>0.59539999999999993</v>
      </c>
      <c r="JF66" s="115">
        <f t="shared" ref="JF66" si="216">SUM(JF51, -JF58)</f>
        <v>0.59250000000000003</v>
      </c>
      <c r="JG66" s="174">
        <f t="shared" ref="JG66" si="217">SUM(JG51, -JG58)</f>
        <v>0.58760000000000001</v>
      </c>
      <c r="JH66" s="141">
        <f t="shared" ref="JH66:JI66" si="218">SUM(JH51, -JH58)</f>
        <v>0.59529999999999994</v>
      </c>
      <c r="JI66" s="115">
        <f t="shared" si="218"/>
        <v>0.60250000000000004</v>
      </c>
      <c r="JJ66" s="174">
        <f t="shared" ref="JJ66" si="219">SUM(JJ51, -JJ58)</f>
        <v>0.59379999999999999</v>
      </c>
      <c r="JK66" s="141">
        <f t="shared" ref="JK66" si="220">SUM(JK51, -JK58)</f>
        <v>0.60860000000000003</v>
      </c>
      <c r="JL66" s="115">
        <f t="shared" ref="JL66:JM66" si="221">SUM(JL51, -JL58)</f>
        <v>0.60640000000000005</v>
      </c>
      <c r="JM66" s="174">
        <f t="shared" si="221"/>
        <v>0.60680000000000001</v>
      </c>
      <c r="JN66" s="115">
        <f t="shared" ref="JN66" si="222">SUM(JN51, -JN58)</f>
        <v>0.60509999999999997</v>
      </c>
      <c r="JO66" s="115">
        <f t="shared" ref="JO66" si="223">SUM(JO51, -JO58)</f>
        <v>0.64900000000000002</v>
      </c>
      <c r="JP66" s="115">
        <f t="shared" ref="JP66" si="224">SUM(JP51, -JP58)</f>
        <v>0.66599999999999993</v>
      </c>
      <c r="JQ66" s="6">
        <f t="shared" ref="JQ66:JS66" si="225">SUM(JQ51, -JQ58)</f>
        <v>0</v>
      </c>
      <c r="JR66" s="6">
        <f t="shared" si="225"/>
        <v>0</v>
      </c>
      <c r="JS66" s="6">
        <f t="shared" si="225"/>
        <v>0</v>
      </c>
      <c r="JU66" s="141">
        <f t="shared" ref="JU66:JV66" si="226">SUM(JU51, -JU58)</f>
        <v>0.67599999999999993</v>
      </c>
      <c r="JV66" s="115">
        <f t="shared" si="226"/>
        <v>0.66589999999999994</v>
      </c>
      <c r="JW66" s="174">
        <f t="shared" ref="JW66" si="227">SUM(JW51, -JW58)</f>
        <v>0.66660000000000008</v>
      </c>
      <c r="JX66" s="141">
        <f t="shared" ref="JX66" si="228">SUM(JX51, -JX58)</f>
        <v>0.67349999999999999</v>
      </c>
      <c r="JY66" s="115">
        <f t="shared" ref="JY66:JZ66" si="229">SUM(JY51, -JY58)</f>
        <v>0.67799999999999994</v>
      </c>
      <c r="JZ66" s="174">
        <f t="shared" si="229"/>
        <v>0.66859999999999997</v>
      </c>
      <c r="KA66" s="141">
        <f t="shared" ref="KA66:KB66" si="230">SUM(KA51, -KA58)</f>
        <v>0.67670000000000008</v>
      </c>
      <c r="KB66" s="115">
        <f t="shared" si="230"/>
        <v>0.66539999999999999</v>
      </c>
      <c r="KC66" s="174">
        <f t="shared" ref="KC66:KD66" si="231">SUM(KC51, -KC58)</f>
        <v>0.73239999999999994</v>
      </c>
      <c r="KD66" s="141">
        <f t="shared" si="231"/>
        <v>0.70550000000000002</v>
      </c>
      <c r="KE66" s="115">
        <f t="shared" ref="KE66" si="232">SUM(KE51, -KE58)</f>
        <v>0.70700000000000007</v>
      </c>
      <c r="KF66" s="174">
        <f t="shared" ref="KF66:KG66" si="233">SUM(KF51, -KF58)</f>
        <v>0.70110000000000006</v>
      </c>
      <c r="KG66" s="141">
        <f t="shared" si="233"/>
        <v>0.71350000000000002</v>
      </c>
      <c r="KH66" s="115">
        <f t="shared" ref="KH66:KI66" si="234">SUM(KH51, -KH58)</f>
        <v>0.70540000000000003</v>
      </c>
      <c r="KI66" s="174">
        <f t="shared" si="234"/>
        <v>0.69920000000000004</v>
      </c>
      <c r="KJ66" s="141">
        <f t="shared" ref="KJ66" si="235">SUM(KJ51, -KJ58)</f>
        <v>0.68869999999999998</v>
      </c>
      <c r="KK66" s="115">
        <f t="shared" ref="KK66" si="236">SUM(KK51, -KK58)</f>
        <v>0.64559999999999995</v>
      </c>
      <c r="KL66" s="174">
        <f t="shared" ref="KL66:KM66" si="237">SUM(KL51, -KL58)</f>
        <v>0.66910000000000003</v>
      </c>
      <c r="KM66" s="141">
        <f t="shared" si="237"/>
        <v>0.67189999999999994</v>
      </c>
      <c r="KN66" s="115">
        <f t="shared" ref="KN66" si="238">SUM(KN51, -KN58)</f>
        <v>0.64640000000000009</v>
      </c>
      <c r="KO66" s="174">
        <f t="shared" ref="KO66:KP66" si="239">SUM(KO51, -KO58)</f>
        <v>0.62780000000000002</v>
      </c>
      <c r="KP66" s="141">
        <f t="shared" si="239"/>
        <v>0.624</v>
      </c>
      <c r="KQ66" s="115">
        <f t="shared" ref="KQ66:KR66" si="240">SUM(KQ51, -KQ58)</f>
        <v>0.62220000000000009</v>
      </c>
      <c r="KR66" s="174">
        <f t="shared" si="240"/>
        <v>0.59409999999999996</v>
      </c>
      <c r="KS66" s="141">
        <f t="shared" ref="KS66:KT66" si="241">SUM(KS51, -KS58)</f>
        <v>0.59339999999999993</v>
      </c>
      <c r="KT66" s="115">
        <f t="shared" ref="KT66:KU66" si="242">SUM(KT51, -KT58)</f>
        <v>0.5756</v>
      </c>
      <c r="KU66" s="174">
        <f t="shared" si="242"/>
        <v>0.52759999999999996</v>
      </c>
      <c r="KV66" s="141">
        <f t="shared" ref="KV66:KW66" si="243">SUM(KV51, -KV58)</f>
        <v>0.52669999999999995</v>
      </c>
      <c r="KW66" s="115">
        <f t="shared" si="243"/>
        <v>0.53949999999999998</v>
      </c>
      <c r="KX66" s="174">
        <f t="shared" ref="KX66:KY66" si="244">SUM(KX51, -KX58)</f>
        <v>0.51759999999999995</v>
      </c>
      <c r="KY66" s="115">
        <f t="shared" si="244"/>
        <v>0.52259999999999995</v>
      </c>
      <c r="KZ66" s="115">
        <f t="shared" ref="KZ66" si="245">SUM(KZ51, -KZ58)</f>
        <v>0.50639999999999996</v>
      </c>
      <c r="LA66" s="6">
        <f t="shared" ref="KS66:ME66" si="246">SUM(LA51, -LA58)</f>
        <v>0</v>
      </c>
      <c r="LB66" s="6">
        <f t="shared" si="246"/>
        <v>0</v>
      </c>
      <c r="LC66" s="6">
        <f t="shared" si="246"/>
        <v>0</v>
      </c>
      <c r="LD66" s="6">
        <f t="shared" si="246"/>
        <v>0</v>
      </c>
      <c r="LE66" s="6">
        <f t="shared" si="246"/>
        <v>0</v>
      </c>
      <c r="LF66" s="6">
        <f t="shared" si="246"/>
        <v>0</v>
      </c>
      <c r="LG66" s="6">
        <f t="shared" si="246"/>
        <v>0</v>
      </c>
      <c r="LH66" s="6">
        <f t="shared" si="246"/>
        <v>0</v>
      </c>
      <c r="LI66" s="6">
        <f t="shared" si="246"/>
        <v>0</v>
      </c>
      <c r="LJ66" s="6">
        <f t="shared" si="246"/>
        <v>0</v>
      </c>
      <c r="LK66" s="6">
        <f t="shared" si="246"/>
        <v>0</v>
      </c>
      <c r="LL66" s="6">
        <f t="shared" si="246"/>
        <v>0</v>
      </c>
      <c r="LM66" s="6">
        <f t="shared" si="246"/>
        <v>0</v>
      </c>
      <c r="LN66" s="6">
        <f t="shared" si="246"/>
        <v>0</v>
      </c>
      <c r="LO66" s="6">
        <f t="shared" si="246"/>
        <v>0</v>
      </c>
      <c r="LP66" s="6">
        <f t="shared" si="246"/>
        <v>0</v>
      </c>
      <c r="LQ66" s="6">
        <f t="shared" si="246"/>
        <v>0</v>
      </c>
      <c r="LR66" s="6">
        <f t="shared" si="246"/>
        <v>0</v>
      </c>
      <c r="LS66" s="6">
        <f t="shared" si="246"/>
        <v>0</v>
      </c>
      <c r="LT66" s="6">
        <f t="shared" si="246"/>
        <v>0</v>
      </c>
      <c r="LU66" s="6">
        <f t="shared" si="246"/>
        <v>0</v>
      </c>
      <c r="LV66" s="6">
        <f t="shared" si="246"/>
        <v>0</v>
      </c>
      <c r="LW66" s="6">
        <f t="shared" si="246"/>
        <v>0</v>
      </c>
      <c r="LX66" s="6">
        <f t="shared" si="246"/>
        <v>0</v>
      </c>
      <c r="LY66" s="6">
        <f t="shared" si="246"/>
        <v>0</v>
      </c>
      <c r="LZ66" s="6">
        <f t="shared" si="246"/>
        <v>0</v>
      </c>
      <c r="MA66" s="6">
        <f t="shared" si="246"/>
        <v>0</v>
      </c>
      <c r="MB66" s="6">
        <f t="shared" si="246"/>
        <v>0</v>
      </c>
      <c r="MC66" s="6">
        <f t="shared" si="246"/>
        <v>0</v>
      </c>
      <c r="MD66" s="6">
        <f t="shared" si="246"/>
        <v>0</v>
      </c>
      <c r="ME66" s="6">
        <f t="shared" si="246"/>
        <v>0</v>
      </c>
      <c r="MF66" s="6">
        <f t="shared" ref="MF66:MK66" si="247">SUM(MF51, -MF58)</f>
        <v>0</v>
      </c>
      <c r="MG66" s="6">
        <f t="shared" si="247"/>
        <v>0</v>
      </c>
      <c r="MH66" s="6">
        <f t="shared" si="247"/>
        <v>0</v>
      </c>
      <c r="MI66" s="6">
        <f t="shared" si="247"/>
        <v>0</v>
      </c>
      <c r="MJ66" s="6">
        <f t="shared" si="247"/>
        <v>0</v>
      </c>
      <c r="MK66" s="6">
        <f t="shared" si="247"/>
        <v>0</v>
      </c>
      <c r="MM66" s="6">
        <f t="shared" ref="MM66:OX66" si="248">SUM(MM51, -MM58)</f>
        <v>0</v>
      </c>
      <c r="MN66" s="6">
        <f t="shared" si="248"/>
        <v>0</v>
      </c>
      <c r="MO66" s="6">
        <f t="shared" si="248"/>
        <v>0</v>
      </c>
      <c r="MP66" s="6">
        <f t="shared" si="248"/>
        <v>0</v>
      </c>
      <c r="MQ66" s="6">
        <f t="shared" si="248"/>
        <v>0</v>
      </c>
      <c r="MR66" s="6">
        <f t="shared" si="248"/>
        <v>0</v>
      </c>
      <c r="MS66" s="6">
        <f t="shared" si="248"/>
        <v>0</v>
      </c>
      <c r="MT66" s="6">
        <f t="shared" si="248"/>
        <v>0</v>
      </c>
      <c r="MU66" s="6">
        <f t="shared" si="248"/>
        <v>0</v>
      </c>
      <c r="MV66" s="6">
        <f t="shared" si="248"/>
        <v>0</v>
      </c>
      <c r="MW66" s="6">
        <f t="shared" si="248"/>
        <v>0</v>
      </c>
      <c r="MX66" s="6">
        <f t="shared" si="248"/>
        <v>0</v>
      </c>
      <c r="MY66" s="6">
        <f t="shared" si="248"/>
        <v>0</v>
      </c>
      <c r="MZ66" s="6">
        <f t="shared" si="248"/>
        <v>0</v>
      </c>
      <c r="NA66" s="6">
        <f t="shared" si="248"/>
        <v>0</v>
      </c>
      <c r="NB66" s="6">
        <f t="shared" si="248"/>
        <v>0</v>
      </c>
      <c r="NC66" s="6">
        <f t="shared" si="248"/>
        <v>0</v>
      </c>
      <c r="ND66" s="6">
        <f t="shared" si="248"/>
        <v>0</v>
      </c>
      <c r="NE66" s="6">
        <f t="shared" si="248"/>
        <v>0</v>
      </c>
      <c r="NF66" s="6">
        <f t="shared" si="248"/>
        <v>0</v>
      </c>
      <c r="NG66" s="6">
        <f t="shared" si="248"/>
        <v>0</v>
      </c>
      <c r="NH66" s="6">
        <f t="shared" si="248"/>
        <v>0</v>
      </c>
      <c r="NI66" s="6">
        <f t="shared" si="248"/>
        <v>0</v>
      </c>
      <c r="NJ66" s="6">
        <f t="shared" si="248"/>
        <v>0</v>
      </c>
      <c r="NK66" s="6">
        <f t="shared" si="248"/>
        <v>0</v>
      </c>
      <c r="NL66" s="6">
        <f t="shared" si="248"/>
        <v>0</v>
      </c>
      <c r="NM66" s="6">
        <f t="shared" si="248"/>
        <v>0</v>
      </c>
      <c r="NN66" s="6">
        <f t="shared" si="248"/>
        <v>0</v>
      </c>
      <c r="NO66" s="6">
        <f t="shared" si="248"/>
        <v>0</v>
      </c>
      <c r="NP66" s="6">
        <f t="shared" si="248"/>
        <v>0</v>
      </c>
      <c r="NQ66" s="6">
        <f t="shared" si="248"/>
        <v>0</v>
      </c>
      <c r="NR66" s="6">
        <f t="shared" si="248"/>
        <v>0</v>
      </c>
      <c r="NS66" s="6">
        <f t="shared" si="248"/>
        <v>0</v>
      </c>
      <c r="NT66" s="6">
        <f t="shared" si="248"/>
        <v>0</v>
      </c>
      <c r="NU66" s="6">
        <f t="shared" si="248"/>
        <v>0</v>
      </c>
      <c r="NV66" s="6">
        <f t="shared" si="248"/>
        <v>0</v>
      </c>
      <c r="NW66" s="6">
        <f t="shared" si="248"/>
        <v>0</v>
      </c>
      <c r="NX66" s="6">
        <f t="shared" si="248"/>
        <v>0</v>
      </c>
      <c r="NY66" s="6">
        <f t="shared" si="248"/>
        <v>0</v>
      </c>
      <c r="NZ66" s="6">
        <f t="shared" si="248"/>
        <v>0</v>
      </c>
      <c r="OA66" s="6">
        <f t="shared" si="248"/>
        <v>0</v>
      </c>
      <c r="OB66" s="6">
        <f t="shared" si="248"/>
        <v>0</v>
      </c>
      <c r="OC66" s="6">
        <f t="shared" si="248"/>
        <v>0</v>
      </c>
      <c r="OD66" s="6">
        <f t="shared" si="248"/>
        <v>0</v>
      </c>
      <c r="OE66" s="6">
        <f t="shared" si="248"/>
        <v>0</v>
      </c>
      <c r="OF66" s="6">
        <f t="shared" si="248"/>
        <v>0</v>
      </c>
      <c r="OG66" s="6">
        <f t="shared" si="248"/>
        <v>0</v>
      </c>
      <c r="OH66" s="6">
        <f t="shared" si="248"/>
        <v>0</v>
      </c>
      <c r="OI66" s="6">
        <f t="shared" si="248"/>
        <v>0</v>
      </c>
      <c r="OJ66" s="6">
        <f t="shared" si="248"/>
        <v>0</v>
      </c>
      <c r="OK66" s="6">
        <f t="shared" si="248"/>
        <v>0</v>
      </c>
      <c r="OL66" s="6">
        <f t="shared" si="248"/>
        <v>0</v>
      </c>
      <c r="OM66" s="6">
        <f t="shared" si="248"/>
        <v>0</v>
      </c>
      <c r="ON66" s="6">
        <f t="shared" si="248"/>
        <v>0</v>
      </c>
      <c r="OO66" s="6">
        <f t="shared" si="248"/>
        <v>0</v>
      </c>
      <c r="OP66" s="6">
        <f t="shared" si="248"/>
        <v>0</v>
      </c>
      <c r="OQ66" s="6">
        <f t="shared" si="248"/>
        <v>0</v>
      </c>
      <c r="OR66" s="6">
        <f t="shared" si="248"/>
        <v>0</v>
      </c>
      <c r="OS66" s="6">
        <f t="shared" si="248"/>
        <v>0</v>
      </c>
      <c r="OT66" s="6">
        <f t="shared" si="248"/>
        <v>0</v>
      </c>
      <c r="OU66" s="6">
        <f t="shared" si="248"/>
        <v>0</v>
      </c>
      <c r="OV66" s="6">
        <f t="shared" si="248"/>
        <v>0</v>
      </c>
      <c r="OW66" s="6">
        <f t="shared" si="248"/>
        <v>0</v>
      </c>
      <c r="OX66" s="6">
        <f t="shared" si="248"/>
        <v>0</v>
      </c>
      <c r="OY66" s="6">
        <f t="shared" ref="OY66:PC66" si="249">SUM(OY51, -OY58)</f>
        <v>0</v>
      </c>
      <c r="OZ66" s="6">
        <f t="shared" si="249"/>
        <v>0</v>
      </c>
      <c r="PA66" s="6">
        <f t="shared" si="249"/>
        <v>0</v>
      </c>
      <c r="PB66" s="6">
        <f t="shared" si="249"/>
        <v>0</v>
      </c>
      <c r="PC66" s="6">
        <f t="shared" si="249"/>
        <v>0</v>
      </c>
      <c r="PE66" s="6">
        <f t="shared" ref="PE66:RP66" si="250">SUM(PE51, -PE58)</f>
        <v>0</v>
      </c>
      <c r="PF66" s="6">
        <f t="shared" si="250"/>
        <v>0</v>
      </c>
      <c r="PG66" s="6">
        <f t="shared" si="250"/>
        <v>0</v>
      </c>
      <c r="PH66" s="6">
        <f t="shared" si="250"/>
        <v>0</v>
      </c>
      <c r="PI66" s="6">
        <f t="shared" si="250"/>
        <v>0</v>
      </c>
      <c r="PJ66" s="6">
        <f t="shared" si="250"/>
        <v>0</v>
      </c>
      <c r="PK66" s="6">
        <f t="shared" si="250"/>
        <v>0</v>
      </c>
      <c r="PL66" s="6">
        <f t="shared" si="250"/>
        <v>0</v>
      </c>
      <c r="PM66" s="6">
        <f t="shared" si="250"/>
        <v>0</v>
      </c>
      <c r="PN66" s="6">
        <f t="shared" si="250"/>
        <v>0</v>
      </c>
      <c r="PO66" s="6">
        <f t="shared" si="250"/>
        <v>0</v>
      </c>
      <c r="PP66" s="6">
        <f t="shared" si="250"/>
        <v>0</v>
      </c>
      <c r="PQ66" s="6">
        <f t="shared" si="250"/>
        <v>0</v>
      </c>
      <c r="PR66" s="6">
        <f t="shared" si="250"/>
        <v>0</v>
      </c>
      <c r="PS66" s="6">
        <f t="shared" si="250"/>
        <v>0</v>
      </c>
      <c r="PT66" s="6">
        <f t="shared" si="250"/>
        <v>0</v>
      </c>
      <c r="PU66" s="6">
        <f t="shared" si="250"/>
        <v>0</v>
      </c>
      <c r="PV66" s="6">
        <f t="shared" si="250"/>
        <v>0</v>
      </c>
      <c r="PW66" s="6">
        <f t="shared" si="250"/>
        <v>0</v>
      </c>
      <c r="PX66" s="6">
        <f t="shared" si="250"/>
        <v>0</v>
      </c>
      <c r="PY66" s="6">
        <f t="shared" si="250"/>
        <v>0</v>
      </c>
      <c r="PZ66" s="6">
        <f t="shared" si="250"/>
        <v>0</v>
      </c>
      <c r="QA66" s="6">
        <f t="shared" si="250"/>
        <v>0</v>
      </c>
      <c r="QB66" s="6">
        <f t="shared" si="250"/>
        <v>0</v>
      </c>
      <c r="QC66" s="6">
        <f t="shared" si="250"/>
        <v>0</v>
      </c>
      <c r="QD66" s="6">
        <f t="shared" si="250"/>
        <v>0</v>
      </c>
      <c r="QE66" s="6">
        <f t="shared" si="250"/>
        <v>0</v>
      </c>
      <c r="QF66" s="6">
        <f t="shared" si="250"/>
        <v>0</v>
      </c>
      <c r="QG66" s="6">
        <f t="shared" si="250"/>
        <v>0</v>
      </c>
      <c r="QH66" s="6">
        <f t="shared" si="250"/>
        <v>0</v>
      </c>
      <c r="QI66" s="6">
        <f t="shared" si="250"/>
        <v>0</v>
      </c>
      <c r="QJ66" s="6">
        <f t="shared" si="250"/>
        <v>0</v>
      </c>
      <c r="QK66" s="6">
        <f t="shared" si="250"/>
        <v>0</v>
      </c>
      <c r="QL66" s="6">
        <f t="shared" si="250"/>
        <v>0</v>
      </c>
      <c r="QM66" s="6">
        <f t="shared" si="250"/>
        <v>0</v>
      </c>
      <c r="QN66" s="6">
        <f t="shared" si="250"/>
        <v>0</v>
      </c>
      <c r="QO66" s="6">
        <f t="shared" si="250"/>
        <v>0</v>
      </c>
      <c r="QP66" s="6">
        <f t="shared" si="250"/>
        <v>0</v>
      </c>
      <c r="QQ66" s="6">
        <f t="shared" si="250"/>
        <v>0</v>
      </c>
      <c r="QR66" s="6">
        <f t="shared" si="250"/>
        <v>0</v>
      </c>
      <c r="QS66" s="6">
        <f t="shared" si="250"/>
        <v>0</v>
      </c>
      <c r="QT66" s="6">
        <f t="shared" si="250"/>
        <v>0</v>
      </c>
      <c r="QU66" s="6">
        <f t="shared" si="250"/>
        <v>0</v>
      </c>
      <c r="QV66" s="6">
        <f t="shared" si="250"/>
        <v>0</v>
      </c>
      <c r="QW66" s="6">
        <f t="shared" si="250"/>
        <v>0</v>
      </c>
      <c r="QX66" s="6">
        <f t="shared" si="250"/>
        <v>0</v>
      </c>
      <c r="QY66" s="6">
        <f t="shared" si="250"/>
        <v>0</v>
      </c>
      <c r="QZ66" s="6">
        <f t="shared" si="250"/>
        <v>0</v>
      </c>
      <c r="RA66" s="6">
        <f t="shared" si="250"/>
        <v>0</v>
      </c>
      <c r="RB66" s="6">
        <f t="shared" si="250"/>
        <v>0</v>
      </c>
      <c r="RC66" s="6">
        <f t="shared" si="250"/>
        <v>0</v>
      </c>
      <c r="RD66" s="6">
        <f t="shared" si="250"/>
        <v>0</v>
      </c>
      <c r="RE66" s="6">
        <f t="shared" si="250"/>
        <v>0</v>
      </c>
      <c r="RF66" s="6">
        <f t="shared" si="250"/>
        <v>0</v>
      </c>
      <c r="RG66" s="6">
        <f t="shared" si="250"/>
        <v>0</v>
      </c>
      <c r="RH66" s="6">
        <f t="shared" si="250"/>
        <v>0</v>
      </c>
      <c r="RI66" s="6">
        <f t="shared" si="250"/>
        <v>0</v>
      </c>
      <c r="RJ66" s="6">
        <f t="shared" si="250"/>
        <v>0</v>
      </c>
      <c r="RK66" s="6">
        <f t="shared" si="250"/>
        <v>0</v>
      </c>
      <c r="RL66" s="6">
        <f t="shared" si="250"/>
        <v>0</v>
      </c>
      <c r="RM66" s="6">
        <f t="shared" si="250"/>
        <v>0</v>
      </c>
      <c r="RN66" s="6">
        <f t="shared" si="250"/>
        <v>0</v>
      </c>
      <c r="RO66" s="6">
        <f t="shared" si="250"/>
        <v>0</v>
      </c>
      <c r="RP66" s="6">
        <f t="shared" si="250"/>
        <v>0</v>
      </c>
      <c r="RQ66" s="6">
        <f t="shared" ref="RQ66:RU66" si="251">SUM(RQ51, -RQ58)</f>
        <v>0</v>
      </c>
      <c r="RR66" s="6">
        <f t="shared" si="251"/>
        <v>0</v>
      </c>
      <c r="RS66" s="6">
        <f t="shared" si="251"/>
        <v>0</v>
      </c>
      <c r="RT66" s="6">
        <f t="shared" si="251"/>
        <v>0</v>
      </c>
      <c r="RU66" s="6">
        <f t="shared" si="251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254" t="s">
        <v>54</v>
      </c>
      <c r="KZ67" s="254" t="s">
        <v>54</v>
      </c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52">SUM(K51, -K57)</f>
        <v>0.16620000000000001</v>
      </c>
      <c r="L68" s="174">
        <f t="shared" si="252"/>
        <v>0.19230000000000003</v>
      </c>
      <c r="M68" s="141">
        <f t="shared" si="252"/>
        <v>0.17859999999999998</v>
      </c>
      <c r="N68" s="115">
        <f t="shared" si="252"/>
        <v>0.16650000000000001</v>
      </c>
      <c r="O68" s="174">
        <f t="shared" si="252"/>
        <v>0.18559999999999999</v>
      </c>
      <c r="P68" s="141">
        <f t="shared" si="252"/>
        <v>0.20569999999999999</v>
      </c>
      <c r="Q68" s="115">
        <f t="shared" si="252"/>
        <v>0.1983</v>
      </c>
      <c r="R68" s="174">
        <f t="shared" si="252"/>
        <v>0.21210000000000001</v>
      </c>
      <c r="S68" s="219">
        <f t="shared" si="252"/>
        <v>0.23520000000000002</v>
      </c>
      <c r="T68" s="15">
        <f t="shared" si="252"/>
        <v>0.22940000000000002</v>
      </c>
      <c r="U68" s="144">
        <f t="shared" ref="U68:Z68" si="253">SUM(U51, -U57)</f>
        <v>0.2127</v>
      </c>
      <c r="V68" s="219">
        <f t="shared" si="253"/>
        <v>0.2097</v>
      </c>
      <c r="W68" s="91">
        <f t="shared" si="253"/>
        <v>0.23599999999999999</v>
      </c>
      <c r="X68" s="146">
        <f t="shared" si="253"/>
        <v>0.2268</v>
      </c>
      <c r="Y68" s="141">
        <f t="shared" si="253"/>
        <v>0.2455</v>
      </c>
      <c r="Z68" s="115">
        <f t="shared" si="253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54">SUM(AK52, -AK58)</f>
        <v>0.23170000000000002</v>
      </c>
      <c r="AL68" s="88">
        <f t="shared" si="254"/>
        <v>0.2545</v>
      </c>
      <c r="AM68" s="145">
        <f t="shared" si="254"/>
        <v>0.29559999999999997</v>
      </c>
      <c r="AN68" s="139">
        <f t="shared" si="254"/>
        <v>0.29559999999999997</v>
      </c>
      <c r="AO68" s="111">
        <f t="shared" si="254"/>
        <v>0.30189999999999995</v>
      </c>
      <c r="AP68" s="171">
        <f t="shared" si="254"/>
        <v>0.27779999999999999</v>
      </c>
      <c r="AQ68" s="139">
        <f t="shared" si="254"/>
        <v>0.28659999999999997</v>
      </c>
      <c r="AR68" s="111">
        <f t="shared" si="254"/>
        <v>0.28660000000000002</v>
      </c>
      <c r="AS68" s="171">
        <f t="shared" si="254"/>
        <v>0.28949999999999998</v>
      </c>
      <c r="AT68" s="220">
        <f t="shared" si="254"/>
        <v>0.26090000000000002</v>
      </c>
      <c r="AU68" s="88">
        <f t="shared" si="254"/>
        <v>0.25990000000000002</v>
      </c>
      <c r="AV68" s="146">
        <f t="shared" si="254"/>
        <v>0.29270000000000002</v>
      </c>
      <c r="AW68" s="141">
        <f t="shared" si="254"/>
        <v>0.3024</v>
      </c>
      <c r="AX68" s="115">
        <f t="shared" si="254"/>
        <v>0.31730000000000003</v>
      </c>
      <c r="AY68" s="174">
        <f t="shared" si="254"/>
        <v>0.28070000000000001</v>
      </c>
      <c r="AZ68" s="141">
        <f t="shared" si="254"/>
        <v>0.26910000000000001</v>
      </c>
      <c r="BA68" s="115">
        <f t="shared" si="254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55">SUM(BD52, -BD58)</f>
        <v>0.30430000000000001</v>
      </c>
      <c r="BE68" s="174">
        <f t="shared" si="255"/>
        <v>0.3382</v>
      </c>
      <c r="BF68" s="141">
        <f t="shared" si="255"/>
        <v>0.32930000000000004</v>
      </c>
      <c r="BG68" s="115">
        <f t="shared" si="255"/>
        <v>0.31999999999999995</v>
      </c>
      <c r="BH68" s="174">
        <f t="shared" si="255"/>
        <v>0.30209999999999998</v>
      </c>
      <c r="BI68" s="141">
        <f t="shared" si="255"/>
        <v>0.30149999999999999</v>
      </c>
      <c r="BJ68" s="110">
        <f>SUM(BJ51, -BJ57)</f>
        <v>0.32200000000000001</v>
      </c>
      <c r="BK68" s="174">
        <f t="shared" ref="BK68:BQ68" si="256">SUM(BK52, -BK58)</f>
        <v>0.32019999999999998</v>
      </c>
      <c r="BL68" s="141">
        <f t="shared" si="256"/>
        <v>0.34360000000000002</v>
      </c>
      <c r="BM68" s="115">
        <f t="shared" si="256"/>
        <v>0.36709999999999998</v>
      </c>
      <c r="BN68" s="174">
        <f t="shared" si="256"/>
        <v>0.37239999999999995</v>
      </c>
      <c r="BO68" s="115">
        <f t="shared" si="256"/>
        <v>0.38129999999999997</v>
      </c>
      <c r="BP68" s="115">
        <f t="shared" si="256"/>
        <v>0.38109999999999999</v>
      </c>
      <c r="BQ68" s="111">
        <f t="shared" si="256"/>
        <v>0.39739999999999998</v>
      </c>
      <c r="BS68" s="141">
        <f t="shared" ref="BS68:CK68" si="257">SUM(BS52, -BS58)</f>
        <v>0.37659999999999999</v>
      </c>
      <c r="BT68" s="111">
        <f t="shared" si="257"/>
        <v>0.371</v>
      </c>
      <c r="BU68" s="171">
        <f t="shared" si="257"/>
        <v>0.37480000000000002</v>
      </c>
      <c r="BV68" s="141">
        <f t="shared" si="257"/>
        <v>0.37819999999999998</v>
      </c>
      <c r="BW68" s="115">
        <f t="shared" si="257"/>
        <v>0.37370000000000003</v>
      </c>
      <c r="BX68" s="171">
        <f t="shared" si="257"/>
        <v>0.372</v>
      </c>
      <c r="BY68" s="220">
        <f t="shared" si="257"/>
        <v>0.41650000000000004</v>
      </c>
      <c r="BZ68" s="88">
        <f t="shared" si="257"/>
        <v>0.42730000000000001</v>
      </c>
      <c r="CA68" s="145">
        <f t="shared" si="257"/>
        <v>0.3987</v>
      </c>
      <c r="CB68" s="141">
        <f t="shared" si="257"/>
        <v>0.33439999999999998</v>
      </c>
      <c r="CC68" s="115">
        <f t="shared" si="257"/>
        <v>0.34109999999999996</v>
      </c>
      <c r="CD68" s="174">
        <f t="shared" si="257"/>
        <v>0.34699999999999998</v>
      </c>
      <c r="CE68" s="141">
        <f t="shared" si="257"/>
        <v>0.34620000000000001</v>
      </c>
      <c r="CF68" s="115">
        <f t="shared" si="257"/>
        <v>0.32150000000000001</v>
      </c>
      <c r="CG68" s="174">
        <f t="shared" si="257"/>
        <v>0.35730000000000001</v>
      </c>
      <c r="CH68" s="141">
        <f t="shared" si="257"/>
        <v>0.34920000000000001</v>
      </c>
      <c r="CI68" s="115">
        <f t="shared" si="257"/>
        <v>0.35310000000000002</v>
      </c>
      <c r="CJ68" s="174">
        <f t="shared" si="257"/>
        <v>0.33829999999999999</v>
      </c>
      <c r="CK68" s="141">
        <f t="shared" si="257"/>
        <v>0.32700000000000001</v>
      </c>
      <c r="CL68" s="115">
        <f t="shared" ref="CL68:CR68" si="258">SUM(CL52, -CL58)</f>
        <v>0.34289999999999998</v>
      </c>
      <c r="CM68" s="174">
        <f t="shared" si="258"/>
        <v>0.31979999999999997</v>
      </c>
      <c r="CN68" s="141">
        <f t="shared" si="258"/>
        <v>0.32979999999999998</v>
      </c>
      <c r="CO68" s="115">
        <f t="shared" si="258"/>
        <v>0.35650000000000004</v>
      </c>
      <c r="CP68" s="174">
        <f t="shared" si="258"/>
        <v>0.36570000000000003</v>
      </c>
      <c r="CQ68" s="141">
        <f t="shared" si="258"/>
        <v>0.38119999999999998</v>
      </c>
      <c r="CR68" s="115">
        <f t="shared" si="258"/>
        <v>0.37290000000000001</v>
      </c>
      <c r="CS68" s="174">
        <f>SUM(CS51, -CS57)</f>
        <v>0.36199999999999999</v>
      </c>
      <c r="CT68" s="148">
        <f t="shared" ref="CT68:DN68" si="259">SUM(CT52, -CT58)</f>
        <v>0.37779999999999997</v>
      </c>
      <c r="CU68" s="110">
        <f t="shared" si="259"/>
        <v>0.37570000000000003</v>
      </c>
      <c r="CV68" s="170">
        <f t="shared" si="259"/>
        <v>0.35199999999999998</v>
      </c>
      <c r="CW68" s="148">
        <f t="shared" si="259"/>
        <v>0.3402</v>
      </c>
      <c r="CX68" s="110">
        <f t="shared" si="259"/>
        <v>0.38439999999999996</v>
      </c>
      <c r="CY68" s="170">
        <f t="shared" si="259"/>
        <v>0.3821</v>
      </c>
      <c r="CZ68" s="148">
        <f t="shared" si="259"/>
        <v>0.37609999999999999</v>
      </c>
      <c r="DA68" s="110">
        <f t="shared" si="259"/>
        <v>0.37839999999999996</v>
      </c>
      <c r="DB68" s="174">
        <f t="shared" si="259"/>
        <v>0.37219999999999998</v>
      </c>
      <c r="DC68" s="141">
        <f t="shared" si="259"/>
        <v>0.37109999999999999</v>
      </c>
      <c r="DD68" s="115">
        <f t="shared" si="259"/>
        <v>0.38900000000000001</v>
      </c>
      <c r="DE68" s="174">
        <f t="shared" si="259"/>
        <v>0.40539999999999998</v>
      </c>
      <c r="DF68" s="141">
        <f t="shared" si="259"/>
        <v>0.42230000000000001</v>
      </c>
      <c r="DG68" s="115">
        <f t="shared" si="259"/>
        <v>0.4173</v>
      </c>
      <c r="DH68" s="174">
        <f t="shared" si="259"/>
        <v>0.42520000000000002</v>
      </c>
      <c r="DI68" s="141">
        <f t="shared" si="259"/>
        <v>0.42180000000000001</v>
      </c>
      <c r="DJ68" s="115">
        <f t="shared" si="259"/>
        <v>0.4279</v>
      </c>
      <c r="DK68" s="174">
        <f t="shared" si="259"/>
        <v>0.40039999999999998</v>
      </c>
      <c r="DL68" s="115">
        <f t="shared" si="259"/>
        <v>0.40390000000000004</v>
      </c>
      <c r="DM68" s="115">
        <f t="shared" si="259"/>
        <v>0.3957</v>
      </c>
      <c r="DN68" s="324">
        <f t="shared" si="259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60">SUM(DQ51, -DQ57)</f>
        <v>0.44079999999999997</v>
      </c>
      <c r="DR68" s="148">
        <f t="shared" si="260"/>
        <v>0.45929999999999999</v>
      </c>
      <c r="DS68" s="110">
        <f t="shared" si="260"/>
        <v>0.49309999999999998</v>
      </c>
      <c r="DT68" s="170">
        <f t="shared" si="260"/>
        <v>0.50080000000000002</v>
      </c>
      <c r="DU68" s="148">
        <f t="shared" si="260"/>
        <v>0.49399999999999999</v>
      </c>
      <c r="DV68" s="110">
        <f t="shared" si="260"/>
        <v>0.5464</v>
      </c>
      <c r="DW68" s="170">
        <f t="shared" si="260"/>
        <v>0.56799999999999995</v>
      </c>
      <c r="DX68" s="110">
        <f t="shared" si="260"/>
        <v>0.53810000000000002</v>
      </c>
      <c r="DY68" s="115">
        <f t="shared" si="260"/>
        <v>0.52139999999999997</v>
      </c>
      <c r="DZ68" s="115">
        <f t="shared" si="260"/>
        <v>0.53939999999999999</v>
      </c>
      <c r="EA68" s="6">
        <f t="shared" si="260"/>
        <v>0</v>
      </c>
      <c r="EB68" s="6">
        <f t="shared" si="260"/>
        <v>0</v>
      </c>
      <c r="EC68" s="6">
        <f t="shared" si="260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61">SUM(EK51, -EK57)</f>
        <v>0.53959999999999997</v>
      </c>
      <c r="EL68" s="115">
        <f t="shared" si="261"/>
        <v>0.53439999999999999</v>
      </c>
      <c r="EM68" s="174">
        <f t="shared" si="261"/>
        <v>0.51929999999999998</v>
      </c>
      <c r="EN68" s="141">
        <f t="shared" si="261"/>
        <v>0.55420000000000003</v>
      </c>
      <c r="EO68" s="115">
        <f t="shared" si="261"/>
        <v>0.53920000000000001</v>
      </c>
      <c r="EP68" s="174">
        <f t="shared" si="261"/>
        <v>0.50639999999999996</v>
      </c>
      <c r="EQ68" s="141">
        <f t="shared" si="261"/>
        <v>0.51200000000000001</v>
      </c>
      <c r="ER68" s="115">
        <f t="shared" si="261"/>
        <v>0.49129999999999996</v>
      </c>
      <c r="ES68" s="174">
        <f t="shared" si="261"/>
        <v>0.55149999999999999</v>
      </c>
      <c r="ET68" s="141">
        <f t="shared" si="261"/>
        <v>0.53849999999999998</v>
      </c>
      <c r="EU68" s="115">
        <f t="shared" si="261"/>
        <v>0.5353</v>
      </c>
      <c r="EV68" s="174">
        <f t="shared" si="261"/>
        <v>0.55289999999999995</v>
      </c>
      <c r="EW68" s="141">
        <f t="shared" si="261"/>
        <v>0.54709999999999992</v>
      </c>
      <c r="EX68" s="110">
        <f t="shared" si="261"/>
        <v>0.53580000000000005</v>
      </c>
      <c r="EY68" s="170">
        <f t="shared" ref="EY68:FB68" si="262">SUM(EY51, -EY57)</f>
        <v>0.49740000000000001</v>
      </c>
      <c r="EZ68" s="148">
        <f t="shared" si="262"/>
        <v>0.46350000000000002</v>
      </c>
      <c r="FA68" s="110">
        <f t="shared" si="262"/>
        <v>0.45340000000000003</v>
      </c>
      <c r="FB68" s="170">
        <f t="shared" si="262"/>
        <v>0.43049999999999999</v>
      </c>
      <c r="FC68" s="414">
        <f t="shared" ref="FC68" si="263">SUM(FC51, -FC57)</f>
        <v>0.41459999999999997</v>
      </c>
      <c r="FD68" s="371">
        <f t="shared" ref="FD68:FE68" si="264">SUM(FD51, -FD57)</f>
        <v>0.42659999999999998</v>
      </c>
      <c r="FE68" s="415">
        <f t="shared" si="264"/>
        <v>0.51949999999999996</v>
      </c>
      <c r="FF68" s="148">
        <f t="shared" ref="FF68:FG68" si="265">SUM(FF51, -FF57)</f>
        <v>0.56230000000000002</v>
      </c>
      <c r="FG68" s="110">
        <f t="shared" si="265"/>
        <v>0.45320000000000005</v>
      </c>
      <c r="FH68" s="170">
        <f t="shared" ref="FH68:FI68" si="266">SUM(FH51, -FH57)</f>
        <v>0.4793</v>
      </c>
      <c r="FI68" s="148">
        <f t="shared" si="266"/>
        <v>0.48919999999999997</v>
      </c>
      <c r="FJ68" s="110">
        <f t="shared" ref="FJ68" si="267">SUM(FJ51, -FJ57)</f>
        <v>0.53710000000000002</v>
      </c>
      <c r="FK68" s="170">
        <f t="shared" ref="FK68" si="268">SUM(FK51, -FK57)</f>
        <v>0.63319999999999999</v>
      </c>
      <c r="FL68" s="141">
        <f t="shared" ref="FL68:FQ68" si="269">SUM(FL51, -FL57)</f>
        <v>0.61640000000000006</v>
      </c>
      <c r="FM68" s="115">
        <f t="shared" si="269"/>
        <v>0.59840000000000004</v>
      </c>
      <c r="FN68" s="174">
        <f t="shared" si="269"/>
        <v>0.58979999999999999</v>
      </c>
      <c r="FO68" s="141">
        <f t="shared" si="269"/>
        <v>0.58499999999999996</v>
      </c>
      <c r="FP68" s="115">
        <f t="shared" si="269"/>
        <v>0.60450000000000004</v>
      </c>
      <c r="FQ68" s="174">
        <f t="shared" si="269"/>
        <v>0.60589999999999999</v>
      </c>
      <c r="FR68" s="141">
        <f t="shared" ref="FR68" si="270">SUM(FR51, -FR57)</f>
        <v>0.60440000000000005</v>
      </c>
      <c r="FS68" s="115">
        <f t="shared" ref="FS68:FT68" si="271">SUM(FS51, -FS57)</f>
        <v>0.58129999999999993</v>
      </c>
      <c r="FT68" s="174">
        <f t="shared" si="271"/>
        <v>0.57499999999999996</v>
      </c>
      <c r="FU68" s="141">
        <f t="shared" ref="FU68" si="272">SUM(FU51, -FU57)</f>
        <v>0.58199999999999996</v>
      </c>
      <c r="FV68" s="115">
        <f t="shared" ref="FV68" si="273">SUM(FV51, -FV57)</f>
        <v>0.58099999999999996</v>
      </c>
      <c r="FW68" s="174">
        <f t="shared" ref="FW68" si="274">SUM(FW51, -FW57)</f>
        <v>0.56720000000000004</v>
      </c>
      <c r="FX68" s="141">
        <f t="shared" ref="FX68" si="275">SUM(FX51, -FX57)</f>
        <v>0.56420000000000003</v>
      </c>
      <c r="FY68" s="115">
        <f t="shared" ref="FY68" si="276">SUM(FY51, -FY57)</f>
        <v>0.53859999999999997</v>
      </c>
      <c r="FZ68" s="174">
        <f t="shared" ref="FZ68" si="277">SUM(FZ51, -FZ57)</f>
        <v>0.46939999999999998</v>
      </c>
      <c r="GA68" s="141">
        <f t="shared" ref="GA68" si="278">SUM(GA51, -GA57)</f>
        <v>0.47499999999999998</v>
      </c>
      <c r="GB68" s="115">
        <f t="shared" ref="GB68" si="279">SUM(GB51, -GB57)</f>
        <v>0.43679999999999997</v>
      </c>
      <c r="GC68" s="174">
        <f t="shared" ref="GC68" si="280">SUM(GC51, -GC57)</f>
        <v>0.41699999999999998</v>
      </c>
      <c r="GD68" s="141">
        <f t="shared" ref="GD68" si="281">SUM(GD51, -GD57)</f>
        <v>0.44890000000000002</v>
      </c>
      <c r="GE68" s="115">
        <f t="shared" ref="GE68" si="282">SUM(GE51, -GE57)</f>
        <v>0.46040000000000003</v>
      </c>
      <c r="GF68" s="170">
        <f t="shared" ref="GF68:GO68" si="283">SUM(GF51, -GF57)</f>
        <v>0.4778</v>
      </c>
      <c r="GG68" s="224">
        <f t="shared" si="283"/>
        <v>0.45589999999999997</v>
      </c>
      <c r="GH68" s="89">
        <f t="shared" si="283"/>
        <v>0.47709999999999997</v>
      </c>
      <c r="GI68" s="140">
        <f t="shared" si="283"/>
        <v>0.47989999999999999</v>
      </c>
      <c r="GJ68" s="141">
        <f t="shared" si="283"/>
        <v>0.48719999999999997</v>
      </c>
      <c r="GK68" s="115">
        <f t="shared" si="283"/>
        <v>0.5121</v>
      </c>
      <c r="GL68" s="174">
        <f t="shared" si="283"/>
        <v>0.50890000000000002</v>
      </c>
      <c r="GM68" s="141">
        <f t="shared" si="283"/>
        <v>0.51190000000000002</v>
      </c>
      <c r="GN68" s="115">
        <f t="shared" si="283"/>
        <v>0.51229999999999998</v>
      </c>
      <c r="GO68" s="174">
        <f t="shared" si="283"/>
        <v>0.51780000000000004</v>
      </c>
      <c r="GP68" s="148">
        <f t="shared" ref="GP68:GU68" si="284">SUM(GP51, -GP57)</f>
        <v>0.50550000000000006</v>
      </c>
      <c r="GQ68" s="110">
        <f t="shared" si="284"/>
        <v>0.47660000000000002</v>
      </c>
      <c r="GR68" s="174">
        <f t="shared" si="284"/>
        <v>0.44069999999999998</v>
      </c>
      <c r="GS68" s="115">
        <f t="shared" si="284"/>
        <v>0.47020000000000001</v>
      </c>
      <c r="GT68" s="115">
        <f t="shared" si="284"/>
        <v>0.48019999999999996</v>
      </c>
      <c r="GU68" s="115">
        <f t="shared" si="284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85">SUM(HC51, -HC57)</f>
        <v>0.45860000000000001</v>
      </c>
      <c r="HD68" s="115">
        <f t="shared" si="285"/>
        <v>0.47220000000000001</v>
      </c>
      <c r="HE68" s="174">
        <f t="shared" si="285"/>
        <v>0.51080000000000003</v>
      </c>
      <c r="HF68" s="141">
        <f t="shared" si="285"/>
        <v>0.48199999999999998</v>
      </c>
      <c r="HG68" s="115">
        <f t="shared" si="285"/>
        <v>0.47839999999999999</v>
      </c>
      <c r="HH68" s="174">
        <f t="shared" si="285"/>
        <v>0.52710000000000001</v>
      </c>
      <c r="HI68" s="141">
        <f t="shared" si="285"/>
        <v>0.54980000000000007</v>
      </c>
      <c r="HJ68" s="115">
        <f t="shared" si="285"/>
        <v>0.53309999999999991</v>
      </c>
      <c r="HK68" s="174">
        <f t="shared" si="285"/>
        <v>0.5423</v>
      </c>
      <c r="HL68" s="141">
        <f t="shared" si="285"/>
        <v>0.55840000000000001</v>
      </c>
      <c r="HM68" s="115">
        <f t="shared" ref="HM68" si="286">SUM(HM51, -HM57)</f>
        <v>0.53680000000000005</v>
      </c>
      <c r="HN68" s="174">
        <f t="shared" ref="HN68" si="287">SUM(HN51, -HN57)</f>
        <v>0.50669999999999993</v>
      </c>
      <c r="HO68" s="141">
        <f t="shared" ref="HO68:HP68" si="288">SUM(HO51, -HO57)</f>
        <v>0.52200000000000002</v>
      </c>
      <c r="HP68" s="115">
        <f t="shared" si="288"/>
        <v>0.50880000000000003</v>
      </c>
      <c r="HQ68" s="174">
        <f t="shared" ref="HQ68" si="289">SUM(HQ51, -HQ57)</f>
        <v>0.48370000000000002</v>
      </c>
      <c r="HR68" s="141">
        <f t="shared" ref="HR68" si="290">SUM(HR51, -HR57)</f>
        <v>0.49070000000000003</v>
      </c>
      <c r="HS68" s="115">
        <f t="shared" ref="HS68" si="291">SUM(HS51, -HS57)</f>
        <v>0.48729999999999996</v>
      </c>
      <c r="HT68" s="174">
        <f t="shared" ref="HT68" si="292">SUM(HT51, -HT57)</f>
        <v>0.4914</v>
      </c>
      <c r="HU68" s="141">
        <f t="shared" ref="HU68" si="293">SUM(HU51, -HU57)</f>
        <v>0.50880000000000003</v>
      </c>
      <c r="HV68" s="115">
        <f t="shared" ref="HV68:HW68" si="294">SUM(HV51, -HV57)</f>
        <v>0.50790000000000002</v>
      </c>
      <c r="HW68" s="174">
        <f t="shared" si="294"/>
        <v>0.49459999999999998</v>
      </c>
      <c r="HX68" s="141">
        <f t="shared" ref="HX68" si="295">SUM(HX51, -HX57)</f>
        <v>0.51190000000000002</v>
      </c>
      <c r="HY68" s="115">
        <f t="shared" ref="HY68" si="296">SUM(HY51, -HY57)</f>
        <v>0.52490000000000003</v>
      </c>
      <c r="HZ68" s="170">
        <f t="shared" ref="HZ68:IF68" si="297">SUM(HZ51, -HZ57)</f>
        <v>0.52269999999999994</v>
      </c>
      <c r="IA68" s="148">
        <f t="shared" si="297"/>
        <v>0.53179999999999994</v>
      </c>
      <c r="IB68" s="110">
        <f t="shared" si="297"/>
        <v>0.5343</v>
      </c>
      <c r="IC68" s="174">
        <f t="shared" si="297"/>
        <v>0.5302</v>
      </c>
      <c r="ID68" s="218">
        <f t="shared" si="297"/>
        <v>0.53069999999999995</v>
      </c>
      <c r="IE68" s="15">
        <f t="shared" si="297"/>
        <v>0.53749999999999998</v>
      </c>
      <c r="IF68" s="174">
        <f t="shared" si="297"/>
        <v>0.53679999999999994</v>
      </c>
      <c r="IG68" s="218">
        <f t="shared" ref="IG68:IH68" si="298">SUM(IG51, -IG57)</f>
        <v>0.53939999999999999</v>
      </c>
      <c r="IH68" s="15">
        <f t="shared" si="298"/>
        <v>0.56410000000000005</v>
      </c>
      <c r="II68" s="174">
        <f t="shared" ref="II68" si="299">SUM(II51, -II57)</f>
        <v>0.5696</v>
      </c>
      <c r="IJ68" s="218">
        <f t="shared" ref="IJ68" si="300">SUM(IJ51, -IJ57)</f>
        <v>0.56529999999999991</v>
      </c>
      <c r="IK68" s="15">
        <f t="shared" ref="IK68:IL68" si="301">SUM(IK51, -IK57)</f>
        <v>0.58040000000000003</v>
      </c>
      <c r="IL68" s="146">
        <f t="shared" si="301"/>
        <v>0.56980000000000008</v>
      </c>
      <c r="IM68" s="141">
        <f t="shared" ref="IM68" si="302">SUM(IM51, -IM57)</f>
        <v>0.57469999999999999</v>
      </c>
      <c r="IN68" s="110">
        <f t="shared" ref="IN68:IT68" si="303">SUM(IN51, -IN57)</f>
        <v>0.58489999999999998</v>
      </c>
      <c r="IO68" s="170">
        <f t="shared" si="303"/>
        <v>0.58089999999999997</v>
      </c>
      <c r="IP68" s="148">
        <f t="shared" si="303"/>
        <v>0.57780000000000009</v>
      </c>
      <c r="IQ68" s="110">
        <f t="shared" si="303"/>
        <v>0.55940000000000001</v>
      </c>
      <c r="IR68" s="170">
        <f t="shared" si="303"/>
        <v>0.54499999999999993</v>
      </c>
      <c r="IS68" s="224">
        <f t="shared" si="303"/>
        <v>0.55089999999999995</v>
      </c>
      <c r="IT68" s="89">
        <f t="shared" si="303"/>
        <v>0.55659999999999998</v>
      </c>
      <c r="IU68" s="140">
        <f t="shared" ref="IU68" si="304">SUM(IU51, -IU57)</f>
        <v>0.54749999999999999</v>
      </c>
      <c r="IV68" s="148">
        <f t="shared" ref="IV68:IW68" si="305">SUM(IV51, -IV57)</f>
        <v>0.55570000000000008</v>
      </c>
      <c r="IW68" s="110">
        <f t="shared" si="305"/>
        <v>0.5524</v>
      </c>
      <c r="IX68" s="170">
        <f t="shared" ref="IX68" si="306">SUM(IX51, -IX57)</f>
        <v>0.54719999999999991</v>
      </c>
      <c r="IY68" s="148">
        <f t="shared" ref="IY68:IZ68" si="307">SUM(IY51, -IY57)</f>
        <v>0.54649999999999999</v>
      </c>
      <c r="IZ68" s="110">
        <f t="shared" si="307"/>
        <v>0.56200000000000006</v>
      </c>
      <c r="JA68" s="326">
        <f t="shared" ref="JA68" si="308">SUM(JA51, -JA57)</f>
        <v>0.51490000000000002</v>
      </c>
      <c r="JB68" s="148">
        <f t="shared" ref="JB68" si="309">SUM(JB51, -JB57)</f>
        <v>0.50280000000000002</v>
      </c>
      <c r="JC68" s="110">
        <f t="shared" ref="JC68:JD68" si="310">SUM(JC51, -JC57)</f>
        <v>0.51749999999999996</v>
      </c>
      <c r="JD68" s="170">
        <f t="shared" si="310"/>
        <v>0.51490000000000002</v>
      </c>
      <c r="JE68" s="148">
        <f t="shared" ref="JE68" si="311">SUM(JE51, -JE57)</f>
        <v>0.50219999999999998</v>
      </c>
      <c r="JF68" s="110">
        <f t="shared" ref="JF68" si="312">SUM(JF51, -JF57)</f>
        <v>0.48109999999999997</v>
      </c>
      <c r="JG68" s="170">
        <f t="shared" ref="JG68" si="313">SUM(JG51, -JG57)</f>
        <v>0.47650000000000003</v>
      </c>
      <c r="JH68" s="148">
        <f t="shared" ref="JH68:JI68" si="314">SUM(JH51, -JH57)</f>
        <v>0.48949999999999999</v>
      </c>
      <c r="JI68" s="110">
        <f t="shared" si="314"/>
        <v>0.49269999999999997</v>
      </c>
      <c r="JJ68" s="170">
        <f t="shared" ref="JJ68" si="315">SUM(JJ51, -JJ57)</f>
        <v>0.4899</v>
      </c>
      <c r="JK68" s="148">
        <f t="shared" ref="JK68" si="316">SUM(JK51, -JK57)</f>
        <v>0.51270000000000004</v>
      </c>
      <c r="JL68" s="110">
        <f t="shared" ref="JL68:JM68" si="317">SUM(JL51, -JL57)</f>
        <v>0.51359999999999995</v>
      </c>
      <c r="JM68" s="170">
        <f t="shared" si="317"/>
        <v>0.51119999999999999</v>
      </c>
      <c r="JN68" s="110">
        <f t="shared" ref="JN68" si="318">SUM(JN51, -JN57)</f>
        <v>0.49729999999999996</v>
      </c>
      <c r="JO68" s="110">
        <f t="shared" ref="JO68" si="319">SUM(JO51, -JO57)</f>
        <v>0.53139999999999998</v>
      </c>
      <c r="JP68" s="110">
        <f t="shared" ref="JP68" si="320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321">SUM(JU51, -JU57)</f>
        <v>0.57650000000000001</v>
      </c>
      <c r="JV68" s="110">
        <f t="shared" si="321"/>
        <v>0.57850000000000001</v>
      </c>
      <c r="JW68" s="170">
        <f t="shared" ref="JW68" si="322">SUM(JW51, -JW57)</f>
        <v>0.57240000000000002</v>
      </c>
      <c r="JX68" s="148">
        <f t="shared" ref="JX68" si="323">SUM(JX51, -JX57)</f>
        <v>0.58940000000000003</v>
      </c>
      <c r="JY68" s="110">
        <f t="shared" ref="JY68:JZ68" si="324">SUM(JY51, -JY57)</f>
        <v>0.58089999999999997</v>
      </c>
      <c r="JZ68" s="170">
        <f t="shared" si="324"/>
        <v>0.57240000000000002</v>
      </c>
      <c r="KA68" s="148">
        <f t="shared" ref="KA68:KB68" si="325">SUM(KA51, -KA57)</f>
        <v>0.57040000000000002</v>
      </c>
      <c r="KB68" s="110">
        <f t="shared" si="325"/>
        <v>0.55879999999999996</v>
      </c>
      <c r="KC68" s="170">
        <f t="shared" ref="KC68:KD68" si="326">SUM(KC51, -KC57)</f>
        <v>0.63029999999999997</v>
      </c>
      <c r="KD68" s="148">
        <f t="shared" si="326"/>
        <v>0.57679999999999998</v>
      </c>
      <c r="KE68" s="110">
        <f t="shared" ref="KE68" si="327">SUM(KE51, -KE57)</f>
        <v>0.5706</v>
      </c>
      <c r="KF68" s="170">
        <f t="shared" ref="KF68:KG68" si="328">SUM(KF51, -KF57)</f>
        <v>0.57420000000000004</v>
      </c>
      <c r="KG68" s="148">
        <f t="shared" si="328"/>
        <v>0.58889999999999998</v>
      </c>
      <c r="KH68" s="110">
        <f t="shared" ref="KH68:KI68" si="329">SUM(KH51, -KH57)</f>
        <v>0.55269999999999997</v>
      </c>
      <c r="KI68" s="170">
        <f t="shared" si="329"/>
        <v>0.52200000000000002</v>
      </c>
      <c r="KJ68" s="148">
        <f t="shared" ref="KJ68" si="330">SUM(KJ51, -KJ57)</f>
        <v>0.50349999999999995</v>
      </c>
      <c r="KK68" s="110">
        <f t="shared" ref="KK68" si="331">SUM(KK51, -KK57)</f>
        <v>0.47229999999999994</v>
      </c>
      <c r="KL68" s="170">
        <f t="shared" ref="KL68:KM68" si="332">SUM(KL51, -KL57)</f>
        <v>0.47170000000000001</v>
      </c>
      <c r="KM68" s="148">
        <f t="shared" si="332"/>
        <v>0.4627</v>
      </c>
      <c r="KN68" s="110">
        <f t="shared" ref="KN68" si="333">SUM(KN51, -KN57)</f>
        <v>0.44400000000000001</v>
      </c>
      <c r="KO68" s="170">
        <f t="shared" ref="KO68:KP68" si="334">SUM(KO51, -KO57)</f>
        <v>0.4476</v>
      </c>
      <c r="KP68" s="148">
        <f t="shared" si="334"/>
        <v>0.44640000000000002</v>
      </c>
      <c r="KQ68" s="110">
        <f t="shared" ref="KQ68:KR68" si="335">SUM(KQ51, -KQ57)</f>
        <v>0.4536</v>
      </c>
      <c r="KR68" s="170">
        <f t="shared" si="335"/>
        <v>0.46229999999999993</v>
      </c>
      <c r="KS68" s="148">
        <f t="shared" ref="KS68:KT68" si="336">SUM(KS51, -KS57)</f>
        <v>0.45960000000000001</v>
      </c>
      <c r="KT68" s="115">
        <f>SUM(KT51, -KT57)</f>
        <v>0.45740000000000003</v>
      </c>
      <c r="KU68" s="174">
        <f>SUM(KU51, -KU57)</f>
        <v>0.4335</v>
      </c>
      <c r="KV68" s="141">
        <f>SUM(KV51, -KV57)</f>
        <v>0.41259999999999997</v>
      </c>
      <c r="KW68" s="115">
        <f>SUM(KW51, -KW57)</f>
        <v>0.41979999999999995</v>
      </c>
      <c r="KX68" s="174">
        <f>SUM(KX51, -KX57)</f>
        <v>0.39500000000000002</v>
      </c>
      <c r="KY68" s="115">
        <f>SUM(KY51, -KY57)</f>
        <v>0.40950000000000003</v>
      </c>
      <c r="KZ68" s="115">
        <f>SUM(KZ51, -KZ57)</f>
        <v>0.41399999999999998</v>
      </c>
      <c r="LA68" s="6">
        <f>SUM(LA51, -LA56)</f>
        <v>0</v>
      </c>
      <c r="LB68" s="6">
        <f>SUM(LB51, -LB56,)</f>
        <v>0</v>
      </c>
      <c r="LC68" s="6">
        <f>SUM(LC53, -LC58)</f>
        <v>0</v>
      </c>
      <c r="LD68" s="6">
        <f>SUM(LD51, -LD56)</f>
        <v>0</v>
      </c>
      <c r="LE68" s="6">
        <f>SUM(LE51, -LE56,)</f>
        <v>0</v>
      </c>
      <c r="LF68" s="6">
        <f>SUM(LF53, -LF58)</f>
        <v>0</v>
      </c>
      <c r="LG68" s="6">
        <f>SUM(LG51, -LG56)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83" t="s">
        <v>52</v>
      </c>
      <c r="KZ69" s="183" t="s">
        <v>52</v>
      </c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337">SUM(L51, -L56)</f>
        <v>0.16260000000000002</v>
      </c>
      <c r="M70" s="141">
        <f t="shared" si="337"/>
        <v>0.1641</v>
      </c>
      <c r="N70" s="115">
        <f t="shared" si="337"/>
        <v>0.16570000000000001</v>
      </c>
      <c r="O70" s="174">
        <f t="shared" si="337"/>
        <v>0.1774</v>
      </c>
      <c r="P70" s="141">
        <f t="shared" si="337"/>
        <v>0.20530000000000001</v>
      </c>
      <c r="Q70" s="115">
        <f t="shared" si="337"/>
        <v>0.19670000000000001</v>
      </c>
      <c r="R70" s="174">
        <f t="shared" si="337"/>
        <v>0.21190000000000001</v>
      </c>
      <c r="S70" s="218">
        <f t="shared" si="337"/>
        <v>0.23110000000000003</v>
      </c>
      <c r="T70" s="91">
        <f t="shared" si="337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338">SUM(AS53, -AS58)</f>
        <v>0.248</v>
      </c>
      <c r="AT70" s="218">
        <f t="shared" si="338"/>
        <v>0.23809999999999998</v>
      </c>
      <c r="AU70" s="15">
        <f t="shared" si="338"/>
        <v>0.25509999999999999</v>
      </c>
      <c r="AV70" s="145">
        <f t="shared" si="338"/>
        <v>0.249</v>
      </c>
      <c r="AW70" s="139">
        <f t="shared" si="338"/>
        <v>0.26829999999999998</v>
      </c>
      <c r="AX70" s="111">
        <f t="shared" si="338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339">SUM(BD51, -BD57)</f>
        <v>0.30359999999999998</v>
      </c>
      <c r="BE70" s="170">
        <f t="shared" si="339"/>
        <v>0.33729999999999999</v>
      </c>
      <c r="BF70" s="148">
        <f t="shared" si="339"/>
        <v>0.31259999999999999</v>
      </c>
      <c r="BG70" s="110">
        <f t="shared" si="339"/>
        <v>0.3034</v>
      </c>
      <c r="BH70" s="170">
        <f t="shared" si="339"/>
        <v>0.30179999999999996</v>
      </c>
      <c r="BI70" s="148">
        <f t="shared" si="339"/>
        <v>0.28360000000000002</v>
      </c>
      <c r="BJ70" s="115">
        <f>SUM(BJ52, -BJ58)</f>
        <v>0.31879999999999997</v>
      </c>
      <c r="BK70" s="171">
        <f t="shared" ref="BK70:BQ70" si="340">SUM(BK53, -BK58)</f>
        <v>0.26200000000000001</v>
      </c>
      <c r="BL70" s="139">
        <f t="shared" si="340"/>
        <v>0.3226</v>
      </c>
      <c r="BM70" s="111">
        <f t="shared" si="340"/>
        <v>0.32889999999999997</v>
      </c>
      <c r="BN70" s="171">
        <f t="shared" si="340"/>
        <v>0.3639</v>
      </c>
      <c r="BO70" s="111">
        <f t="shared" si="340"/>
        <v>0.37929999999999997</v>
      </c>
      <c r="BP70" s="115">
        <f t="shared" si="340"/>
        <v>0.37050000000000005</v>
      </c>
      <c r="BQ70" s="115">
        <f t="shared" si="340"/>
        <v>0.37329999999999997</v>
      </c>
      <c r="BS70" s="139">
        <f t="shared" ref="BS70:CC70" si="341">SUM(BS53, -BS58)</f>
        <v>0.37</v>
      </c>
      <c r="BT70" s="110">
        <f t="shared" si="341"/>
        <v>0.34289999999999998</v>
      </c>
      <c r="BU70" s="174">
        <f t="shared" si="341"/>
        <v>0.36609999999999998</v>
      </c>
      <c r="BV70" s="139">
        <f t="shared" si="341"/>
        <v>0.37419999999999998</v>
      </c>
      <c r="BW70" s="111">
        <f t="shared" si="341"/>
        <v>0.36470000000000002</v>
      </c>
      <c r="BX70" s="174">
        <f t="shared" si="341"/>
        <v>0.36280000000000001</v>
      </c>
      <c r="BY70" s="218">
        <f t="shared" si="341"/>
        <v>0.37780000000000002</v>
      </c>
      <c r="BZ70" s="89">
        <f t="shared" si="341"/>
        <v>0.38500000000000001</v>
      </c>
      <c r="CA70" s="140">
        <f t="shared" si="341"/>
        <v>0.36849999999999999</v>
      </c>
      <c r="CB70" s="148">
        <f t="shared" si="341"/>
        <v>0.3332</v>
      </c>
      <c r="CC70" s="110">
        <f t="shared" si="341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42">SUM(CV53, -CV58)</f>
        <v>0.31340000000000001</v>
      </c>
      <c r="CW70" s="141">
        <f t="shared" si="342"/>
        <v>0.30549999999999999</v>
      </c>
      <c r="CX70" s="111">
        <f t="shared" si="342"/>
        <v>0.3342</v>
      </c>
      <c r="CY70" s="171">
        <f>SUM(CY54, -CY58)</f>
        <v>0.35319999999999996</v>
      </c>
      <c r="CZ70" s="141">
        <f t="shared" si="342"/>
        <v>0.36080000000000001</v>
      </c>
      <c r="DA70" s="115">
        <f t="shared" si="342"/>
        <v>0.36449999999999999</v>
      </c>
      <c r="DB70" s="170">
        <f t="shared" si="342"/>
        <v>0.35870000000000002</v>
      </c>
      <c r="DC70" s="148">
        <f t="shared" si="342"/>
        <v>0.34139999999999998</v>
      </c>
      <c r="DD70" s="115">
        <f t="shared" ref="DD70:DN70" si="343">SUM(DD51, -DD57)</f>
        <v>0.34640000000000004</v>
      </c>
      <c r="DE70" s="170">
        <f t="shared" si="343"/>
        <v>0.38500000000000001</v>
      </c>
      <c r="DF70" s="148">
        <f t="shared" si="343"/>
        <v>0.40039999999999998</v>
      </c>
      <c r="DG70" s="115">
        <f t="shared" si="343"/>
        <v>0.38780000000000003</v>
      </c>
      <c r="DH70" s="174">
        <f t="shared" si="343"/>
        <v>0.3962</v>
      </c>
      <c r="DI70" s="148">
        <f t="shared" si="343"/>
        <v>0.38619999999999999</v>
      </c>
      <c r="DJ70" s="110">
        <f t="shared" si="343"/>
        <v>0.40500000000000003</v>
      </c>
      <c r="DK70" s="170">
        <f t="shared" si="343"/>
        <v>0.375</v>
      </c>
      <c r="DL70" s="110">
        <f t="shared" si="343"/>
        <v>0.38150000000000001</v>
      </c>
      <c r="DM70" s="115">
        <f t="shared" si="343"/>
        <v>0.378</v>
      </c>
      <c r="DN70" s="324">
        <f t="shared" si="343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44">SUM(DQ52, -DQ58)</f>
        <v>0.41539999999999999</v>
      </c>
      <c r="DR70" s="141">
        <f t="shared" si="344"/>
        <v>0.4042</v>
      </c>
      <c r="DS70" s="115">
        <f t="shared" si="344"/>
        <v>0.39899999999999997</v>
      </c>
      <c r="DT70" s="174">
        <f t="shared" si="344"/>
        <v>0.42180000000000001</v>
      </c>
      <c r="DU70" s="141">
        <f t="shared" si="344"/>
        <v>0.41859999999999997</v>
      </c>
      <c r="DV70" s="115">
        <f t="shared" si="344"/>
        <v>0.41359999999999997</v>
      </c>
      <c r="DW70" s="174">
        <f t="shared" si="344"/>
        <v>0.44290000000000002</v>
      </c>
      <c r="DX70" s="115">
        <f t="shared" si="344"/>
        <v>0.40010000000000001</v>
      </c>
      <c r="DY70" s="115">
        <f t="shared" si="344"/>
        <v>0.39729999999999999</v>
      </c>
      <c r="DZ70" s="115">
        <f t="shared" si="344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45">SUM(EK52, -EK58)</f>
        <v>0.49580000000000002</v>
      </c>
      <c r="EL70" s="115">
        <f t="shared" si="345"/>
        <v>0.49549999999999994</v>
      </c>
      <c r="EM70" s="174">
        <f t="shared" si="345"/>
        <v>0.40469999999999995</v>
      </c>
      <c r="EN70" s="141">
        <f t="shared" si="345"/>
        <v>0.41389999999999999</v>
      </c>
      <c r="EO70" s="115">
        <f t="shared" si="345"/>
        <v>0.39730000000000004</v>
      </c>
      <c r="EP70" s="174">
        <f t="shared" si="345"/>
        <v>0.39080000000000004</v>
      </c>
      <c r="EQ70" s="141">
        <f t="shared" si="345"/>
        <v>0.38290000000000002</v>
      </c>
      <c r="ER70" s="115">
        <f t="shared" si="345"/>
        <v>0.3775</v>
      </c>
      <c r="ES70" s="174">
        <f t="shared" si="345"/>
        <v>0.36970000000000003</v>
      </c>
      <c r="ET70" s="141">
        <f t="shared" si="345"/>
        <v>0.3548</v>
      </c>
      <c r="EU70" s="115">
        <f t="shared" si="345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46">SUM(FA52, -FA58)</f>
        <v>0.3599</v>
      </c>
      <c r="FB70" s="170">
        <f t="shared" si="346"/>
        <v>0.37009999999999998</v>
      </c>
      <c r="FC70" s="414">
        <f t="shared" si="346"/>
        <v>0.37670000000000003</v>
      </c>
      <c r="FD70" s="371">
        <f t="shared" si="346"/>
        <v>0.38179999999999997</v>
      </c>
      <c r="FE70" s="415">
        <f t="shared" si="346"/>
        <v>0.42479999999999996</v>
      </c>
      <c r="FF70" s="148">
        <f t="shared" si="346"/>
        <v>0.44109999999999999</v>
      </c>
      <c r="FG70" s="110">
        <f t="shared" si="346"/>
        <v>0.42649999999999999</v>
      </c>
      <c r="FH70" s="170">
        <f t="shared" si="346"/>
        <v>0.43640000000000001</v>
      </c>
      <c r="FI70" s="148">
        <f t="shared" si="346"/>
        <v>0.41039999999999999</v>
      </c>
      <c r="FJ70" s="110">
        <f t="shared" si="346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47">SUM(FR52, -FR58)</f>
        <v>0.43690000000000001</v>
      </c>
      <c r="FS70" s="202">
        <f t="shared" si="347"/>
        <v>0.43069999999999997</v>
      </c>
      <c r="FT70" s="182">
        <f t="shared" si="347"/>
        <v>0.40890000000000004</v>
      </c>
      <c r="FU70" s="161">
        <f t="shared" si="347"/>
        <v>0.40659999999999996</v>
      </c>
      <c r="FV70" s="202">
        <f t="shared" si="347"/>
        <v>0.40600000000000003</v>
      </c>
      <c r="FW70" s="182">
        <f t="shared" si="347"/>
        <v>0.40749999999999997</v>
      </c>
      <c r="FX70" s="161">
        <f t="shared" si="347"/>
        <v>0.4007</v>
      </c>
      <c r="FY70" s="202">
        <f t="shared" si="347"/>
        <v>0.41189999999999999</v>
      </c>
      <c r="FZ70" s="182">
        <f t="shared" si="347"/>
        <v>0.3896</v>
      </c>
      <c r="GA70" s="161">
        <f t="shared" si="347"/>
        <v>0.41599999999999998</v>
      </c>
      <c r="GB70" s="202">
        <f t="shared" si="347"/>
        <v>0.39639999999999997</v>
      </c>
      <c r="GC70" s="182">
        <f t="shared" si="347"/>
        <v>0.38980000000000004</v>
      </c>
      <c r="GD70" s="161">
        <f t="shared" si="347"/>
        <v>0.40670000000000001</v>
      </c>
      <c r="GE70" s="202">
        <f t="shared" si="347"/>
        <v>0.35319999999999996</v>
      </c>
      <c r="GF70" s="174">
        <f>SUM(GF51, -GF56)</f>
        <v>0.36709999999999998</v>
      </c>
      <c r="GG70" s="224">
        <f t="shared" ref="GG70:GL70" si="348">SUM(GG52, -GG58)</f>
        <v>0.36570000000000003</v>
      </c>
      <c r="GH70" s="89">
        <f t="shared" si="348"/>
        <v>0.35509999999999997</v>
      </c>
      <c r="GI70" s="140">
        <f t="shared" si="348"/>
        <v>0.37609999999999999</v>
      </c>
      <c r="GJ70" s="161">
        <f t="shared" si="348"/>
        <v>0.37809999999999999</v>
      </c>
      <c r="GK70" s="202">
        <f t="shared" si="348"/>
        <v>0.40390000000000004</v>
      </c>
      <c r="GL70" s="182">
        <f t="shared" si="348"/>
        <v>0.41930000000000001</v>
      </c>
      <c r="GM70" s="141">
        <f t="shared" ref="GM70:GU70" si="349">SUM(GM51, -GM56)</f>
        <v>0.38280000000000003</v>
      </c>
      <c r="GN70" s="115">
        <f t="shared" si="349"/>
        <v>0.39070000000000005</v>
      </c>
      <c r="GO70" s="174">
        <f t="shared" si="349"/>
        <v>0.4052</v>
      </c>
      <c r="GP70" s="141">
        <f t="shared" si="349"/>
        <v>0.3972</v>
      </c>
      <c r="GQ70" s="115">
        <f t="shared" si="349"/>
        <v>0.37430000000000002</v>
      </c>
      <c r="GR70" s="174">
        <f t="shared" si="349"/>
        <v>0.33329999999999999</v>
      </c>
      <c r="GS70" s="115">
        <f t="shared" si="349"/>
        <v>0.3493</v>
      </c>
      <c r="GT70" s="115">
        <f t="shared" si="349"/>
        <v>0.36109999999999998</v>
      </c>
      <c r="GU70" s="115">
        <f t="shared" si="349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50">SUM(HH51, -HH56)</f>
        <v>0.40460000000000002</v>
      </c>
      <c r="HI70" s="141">
        <f t="shared" si="350"/>
        <v>0.4133</v>
      </c>
      <c r="HJ70" s="115">
        <f t="shared" si="350"/>
        <v>0.39129999999999998</v>
      </c>
      <c r="HK70" s="174">
        <f t="shared" si="350"/>
        <v>0.39790000000000003</v>
      </c>
      <c r="HL70" s="141">
        <f t="shared" si="350"/>
        <v>0.41160000000000002</v>
      </c>
      <c r="HM70" s="115">
        <f t="shared" si="350"/>
        <v>0.38970000000000005</v>
      </c>
      <c r="HN70" s="171">
        <f t="shared" ref="HN70:IF70" si="351">SUM(HN52, -HN58)</f>
        <v>0.39360000000000001</v>
      </c>
      <c r="HO70" s="139">
        <f t="shared" si="351"/>
        <v>0.40949999999999998</v>
      </c>
      <c r="HP70" s="111">
        <f t="shared" si="351"/>
        <v>0.40129999999999999</v>
      </c>
      <c r="HQ70" s="171">
        <f t="shared" si="351"/>
        <v>0.38850000000000001</v>
      </c>
      <c r="HR70" s="139">
        <f t="shared" si="351"/>
        <v>0.3649</v>
      </c>
      <c r="HS70" s="111">
        <f t="shared" si="351"/>
        <v>0.37470000000000003</v>
      </c>
      <c r="HT70" s="171">
        <f t="shared" si="351"/>
        <v>0.39940000000000003</v>
      </c>
      <c r="HU70" s="139">
        <f t="shared" si="351"/>
        <v>0.41159999999999997</v>
      </c>
      <c r="HV70" s="111">
        <f t="shared" si="351"/>
        <v>0.41010000000000002</v>
      </c>
      <c r="HW70" s="171">
        <f t="shared" si="351"/>
        <v>0.37590000000000001</v>
      </c>
      <c r="HX70" s="139">
        <f t="shared" si="351"/>
        <v>0.40400000000000003</v>
      </c>
      <c r="HY70" s="111">
        <f t="shared" si="351"/>
        <v>0.40890000000000004</v>
      </c>
      <c r="HZ70" s="171">
        <f t="shared" si="351"/>
        <v>0.43740000000000001</v>
      </c>
      <c r="IA70" s="139">
        <f t="shared" si="351"/>
        <v>0.4224</v>
      </c>
      <c r="IB70" s="111">
        <f t="shared" si="351"/>
        <v>0.42180000000000001</v>
      </c>
      <c r="IC70" s="171">
        <f t="shared" si="351"/>
        <v>0.41139999999999999</v>
      </c>
      <c r="ID70" s="220">
        <f t="shared" si="351"/>
        <v>0.4304</v>
      </c>
      <c r="IE70" s="88">
        <f t="shared" si="351"/>
        <v>0.48949999999999999</v>
      </c>
      <c r="IF70" s="171">
        <f t="shared" si="351"/>
        <v>0.49319999999999997</v>
      </c>
      <c r="IG70" s="220">
        <f t="shared" ref="IG70:IH70" si="352">SUM(IG52, -IG58)</f>
        <v>0.4844</v>
      </c>
      <c r="IH70" s="88">
        <f t="shared" si="352"/>
        <v>0.49480000000000002</v>
      </c>
      <c r="II70" s="171">
        <f t="shared" ref="II70" si="353">SUM(II52, -II58)</f>
        <v>0.49759999999999999</v>
      </c>
      <c r="IJ70" s="220">
        <f t="shared" ref="IJ70" si="354">SUM(IJ52, -IJ58)</f>
        <v>0.45989999999999998</v>
      </c>
      <c r="IK70" s="88">
        <f t="shared" ref="IK70:IL70" si="355">SUM(IK52, -IK58)</f>
        <v>0.47359999999999997</v>
      </c>
      <c r="IL70" s="145">
        <f t="shared" si="355"/>
        <v>0.49840000000000001</v>
      </c>
      <c r="IM70" s="139">
        <f t="shared" ref="IM70" si="356">SUM(IM52, -IM58)</f>
        <v>0.51880000000000004</v>
      </c>
      <c r="IN70" s="111">
        <f t="shared" ref="IN70:IT70" si="357">SUM(IN52, -IN58)</f>
        <v>0.51729999999999998</v>
      </c>
      <c r="IO70" s="171">
        <f t="shared" si="357"/>
        <v>0.51480000000000004</v>
      </c>
      <c r="IP70" s="139">
        <f t="shared" si="357"/>
        <v>0.5151</v>
      </c>
      <c r="IQ70" s="111">
        <f t="shared" si="357"/>
        <v>0.49919999999999998</v>
      </c>
      <c r="IR70" s="171">
        <f t="shared" si="357"/>
        <v>0.52249999999999996</v>
      </c>
      <c r="IS70" s="220">
        <f t="shared" si="357"/>
        <v>0.51580000000000004</v>
      </c>
      <c r="IT70" s="88">
        <f t="shared" si="357"/>
        <v>0.51329999999999998</v>
      </c>
      <c r="IU70" s="145">
        <f t="shared" ref="IU70" si="358">SUM(IU52, -IU58)</f>
        <v>0.51580000000000004</v>
      </c>
      <c r="IV70" s="139">
        <f t="shared" ref="IV70:IW70" si="359">SUM(IV52, -IV58)</f>
        <v>0.50459999999999994</v>
      </c>
      <c r="IW70" s="111">
        <f t="shared" si="359"/>
        <v>0.504</v>
      </c>
      <c r="IX70" s="171">
        <f t="shared" ref="IX70" si="360">SUM(IX52, -IX58)</f>
        <v>0.50950000000000006</v>
      </c>
      <c r="IY70" s="139">
        <f t="shared" ref="IY70:IZ70" si="361">SUM(IY52, -IY58)</f>
        <v>0.50080000000000002</v>
      </c>
      <c r="IZ70" s="111">
        <f t="shared" si="361"/>
        <v>0.52</v>
      </c>
      <c r="JA70" s="329">
        <f t="shared" ref="JA70" si="362">SUM(JA52, -JA58)</f>
        <v>0.50860000000000005</v>
      </c>
      <c r="JB70" s="139">
        <f t="shared" ref="JB70" si="363">SUM(JB52, -JB58)</f>
        <v>0.43440000000000001</v>
      </c>
      <c r="JC70" s="111">
        <f t="shared" ref="JC70:JD70" si="364">SUM(JC52, -JC58)</f>
        <v>0.41539999999999999</v>
      </c>
      <c r="JD70" s="171">
        <f t="shared" si="364"/>
        <v>0.41000000000000003</v>
      </c>
      <c r="JE70" s="139">
        <f t="shared" ref="JE70" si="365">SUM(JE52, -JE58)</f>
        <v>0.41549999999999998</v>
      </c>
      <c r="JF70" s="111">
        <f t="shared" ref="JF70" si="366">SUM(JF52, -JF58)</f>
        <v>0.41</v>
      </c>
      <c r="JG70" s="171">
        <f t="shared" ref="JG70" si="367">SUM(JG52, -JG58)</f>
        <v>0.41459999999999997</v>
      </c>
      <c r="JH70" s="139">
        <f t="shared" ref="JH70:JI70" si="368">SUM(JH52, -JH58)</f>
        <v>0.43059999999999998</v>
      </c>
      <c r="JI70" s="111">
        <f t="shared" si="368"/>
        <v>0.45119999999999999</v>
      </c>
      <c r="JJ70" s="171">
        <f t="shared" ref="JJ70" si="369">SUM(JJ52, -JJ58)</f>
        <v>0.44180000000000003</v>
      </c>
      <c r="JK70" s="139">
        <f t="shared" ref="JK70" si="370">SUM(JK52, -JK58)</f>
        <v>0.46450000000000002</v>
      </c>
      <c r="JL70" s="111">
        <f t="shared" ref="JL70:JM70" si="371">SUM(JL52, -JL58)</f>
        <v>0.45979999999999999</v>
      </c>
      <c r="JM70" s="171">
        <f t="shared" si="371"/>
        <v>0.46240000000000003</v>
      </c>
      <c r="JN70" s="111">
        <f t="shared" ref="JN70" si="372">SUM(JN52, -JN58)</f>
        <v>0.43540000000000001</v>
      </c>
      <c r="JO70" s="111">
        <f t="shared" ref="JO70" si="373">SUM(JO52, -JO58)</f>
        <v>0.45609999999999995</v>
      </c>
      <c r="JP70" s="111">
        <f t="shared" ref="JP70" si="374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75">SUM(JU52, -JU58)</f>
        <v>0.45799999999999996</v>
      </c>
      <c r="JV70" s="111">
        <f t="shared" si="375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376">SUM(KC51, -KC56)</f>
        <v>0.45910000000000001</v>
      </c>
      <c r="KD70" s="141">
        <f t="shared" si="376"/>
        <v>0.45579999999999998</v>
      </c>
      <c r="KE70" s="115">
        <f t="shared" si="376"/>
        <v>0.4541</v>
      </c>
      <c r="KF70" s="174">
        <f t="shared" si="376"/>
        <v>0.46260000000000001</v>
      </c>
      <c r="KG70" s="141">
        <f t="shared" si="376"/>
        <v>0.4723</v>
      </c>
      <c r="KH70" s="115">
        <f t="shared" si="376"/>
        <v>0.46060000000000001</v>
      </c>
      <c r="KI70" s="174">
        <f t="shared" si="376"/>
        <v>0.45899999999999996</v>
      </c>
      <c r="KJ70" s="141">
        <f t="shared" si="376"/>
        <v>0.46399999999999997</v>
      </c>
      <c r="KK70" s="115">
        <f t="shared" si="376"/>
        <v>0.43929999999999997</v>
      </c>
      <c r="KL70" s="174">
        <f t="shared" si="376"/>
        <v>0.45019999999999999</v>
      </c>
      <c r="KM70" s="141">
        <f t="shared" si="376"/>
        <v>0.45829999999999999</v>
      </c>
      <c r="KN70" s="115">
        <f t="shared" si="376"/>
        <v>0.44110000000000005</v>
      </c>
      <c r="KO70" s="174">
        <f t="shared" si="376"/>
        <v>0.43630000000000002</v>
      </c>
      <c r="KP70" s="141">
        <f t="shared" si="376"/>
        <v>0.43130000000000002</v>
      </c>
      <c r="KQ70" s="115">
        <f t="shared" si="376"/>
        <v>0.432</v>
      </c>
      <c r="KR70" s="174">
        <f t="shared" si="376"/>
        <v>0.42429999999999995</v>
      </c>
      <c r="KS70" s="141">
        <f t="shared" ref="KS70:KT70" si="377">SUM(KS51, -KS56)</f>
        <v>0.45760000000000001</v>
      </c>
      <c r="KT70" s="110">
        <f>SUM(KT51, -KT56)</f>
        <v>0.45100000000000001</v>
      </c>
      <c r="KU70" s="170">
        <f>SUM(KU51, -KU56)</f>
        <v>0.39100000000000001</v>
      </c>
      <c r="KV70" s="148">
        <f>SUM(KV51, -KV56)</f>
        <v>0.4113</v>
      </c>
      <c r="KW70" s="110">
        <f>SUM(KW51, -KW56)</f>
        <v>0.41799999999999998</v>
      </c>
      <c r="KX70" s="170">
        <f>SUM(KX51, -KX56)</f>
        <v>0.3836</v>
      </c>
      <c r="KY70" s="110">
        <f>SUM(KY51, -KY56)</f>
        <v>0.39250000000000002</v>
      </c>
      <c r="KZ70" s="110">
        <f>SUM(KZ51, -KZ56)</f>
        <v>0.35639999999999994</v>
      </c>
      <c r="LA70" s="6">
        <f>SUM(LA53, -LA58)</f>
        <v>0</v>
      </c>
      <c r="LB70" s="6">
        <f>SUM(LB53, -LB58)</f>
        <v>0</v>
      </c>
      <c r="LC70" s="6">
        <f>SUM(LC51, -LC56)</f>
        <v>0</v>
      </c>
      <c r="LD70" s="6">
        <f>SUM(LD53, -LD58)</f>
        <v>0</v>
      </c>
      <c r="LE70" s="6">
        <f>SUM(LE53, -LE58)</f>
        <v>0</v>
      </c>
      <c r="LF70" s="6">
        <f>SUM(LF51, -LF56)</f>
        <v>0</v>
      </c>
      <c r="LG70" s="6">
        <f>SUM(LG53,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14" t="s">
        <v>38</v>
      </c>
      <c r="KZ71" s="114" t="s">
        <v>38</v>
      </c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78">SUM(L51, -L55)</f>
        <v>0.15260000000000001</v>
      </c>
      <c r="M72" s="143">
        <f t="shared" si="378"/>
        <v>0.15459999999999999</v>
      </c>
      <c r="N72" s="113">
        <f t="shared" si="378"/>
        <v>0.15390000000000001</v>
      </c>
      <c r="O72" s="173">
        <f t="shared" si="378"/>
        <v>0.1736</v>
      </c>
      <c r="P72" s="143">
        <f t="shared" si="378"/>
        <v>0.18690000000000001</v>
      </c>
      <c r="Q72" s="113">
        <f t="shared" si="378"/>
        <v>0.19530000000000003</v>
      </c>
      <c r="R72" s="174">
        <f t="shared" si="378"/>
        <v>0.20900000000000002</v>
      </c>
      <c r="S72" s="218">
        <f t="shared" si="378"/>
        <v>0.21690000000000001</v>
      </c>
      <c r="T72" s="15">
        <f t="shared" si="378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79">SUM(AZ51, -AZ56)</f>
        <v>0.24559999999999998</v>
      </c>
      <c r="BA72" s="115">
        <f t="shared" si="379"/>
        <v>0.24430000000000002</v>
      </c>
      <c r="BB72" s="170">
        <f t="shared" si="379"/>
        <v>0.26329999999999998</v>
      </c>
      <c r="BC72" s="148">
        <f t="shared" si="379"/>
        <v>0.30299999999999999</v>
      </c>
      <c r="BD72" s="115">
        <f t="shared" si="379"/>
        <v>0.29220000000000002</v>
      </c>
      <c r="BE72" s="174">
        <f t="shared" si="379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80">SUM(CP53, -CP58)</f>
        <v>0.31230000000000002</v>
      </c>
      <c r="CQ72" s="148">
        <f t="shared" si="380"/>
        <v>0.36319999999999997</v>
      </c>
      <c r="CR72" s="110">
        <f t="shared" si="380"/>
        <v>0.33150000000000002</v>
      </c>
      <c r="CS72" s="170">
        <f t="shared" si="380"/>
        <v>0.33660000000000001</v>
      </c>
      <c r="CT72" s="141">
        <f t="shared" si="380"/>
        <v>0.36480000000000001</v>
      </c>
      <c r="CU72" s="111">
        <f t="shared" si="380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81">SUM(DF52, -DF57)</f>
        <v>0.3911</v>
      </c>
      <c r="DG72" s="110">
        <f t="shared" si="381"/>
        <v>0.38300000000000001</v>
      </c>
      <c r="DH72" s="170">
        <f t="shared" si="381"/>
        <v>0.39580000000000004</v>
      </c>
      <c r="DI72" s="141">
        <f t="shared" si="381"/>
        <v>0.3836</v>
      </c>
      <c r="DJ72" s="115">
        <f t="shared" si="381"/>
        <v>0.39</v>
      </c>
      <c r="DK72" s="174">
        <f t="shared" si="381"/>
        <v>0.35570000000000002</v>
      </c>
      <c r="DL72" s="115">
        <f t="shared" si="381"/>
        <v>0.3659</v>
      </c>
      <c r="DM72" s="110">
        <f t="shared" si="381"/>
        <v>0.36159999999999998</v>
      </c>
      <c r="DN72" s="326">
        <f t="shared" si="381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82">SUM(EC57, -EC68)</f>
        <v>0</v>
      </c>
      <c r="ED72" s="6">
        <f t="shared" si="382"/>
        <v>0</v>
      </c>
      <c r="EE72" s="6">
        <f t="shared" si="382"/>
        <v>0</v>
      </c>
      <c r="EF72" s="6">
        <f t="shared" si="382"/>
        <v>0</v>
      </c>
      <c r="EG72" s="6">
        <f t="shared" si="382"/>
        <v>0</v>
      </c>
      <c r="EH72" s="6">
        <f t="shared" si="382"/>
        <v>0</v>
      </c>
      <c r="EI72" s="6">
        <f t="shared" si="382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83">SUM(FS51, -FS56)</f>
        <v>0.39199999999999996</v>
      </c>
      <c r="FT72" s="174">
        <f t="shared" si="383"/>
        <v>0.37969999999999998</v>
      </c>
      <c r="FU72" s="141">
        <f t="shared" si="383"/>
        <v>0.39229999999999998</v>
      </c>
      <c r="FV72" s="115">
        <f t="shared" si="383"/>
        <v>0.39410000000000001</v>
      </c>
      <c r="FW72" s="174">
        <f t="shared" si="383"/>
        <v>0.38779999999999998</v>
      </c>
      <c r="FX72" s="141">
        <f t="shared" si="383"/>
        <v>0.38300000000000001</v>
      </c>
      <c r="FY72" s="115">
        <f t="shared" si="383"/>
        <v>0.35949999999999999</v>
      </c>
      <c r="FZ72" s="174">
        <f t="shared" si="383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84">SUM(GM51, -GM55)</f>
        <v>0.35200000000000004</v>
      </c>
      <c r="GN72" s="115">
        <f t="shared" si="384"/>
        <v>0.37280000000000002</v>
      </c>
      <c r="GO72" s="174">
        <f t="shared" si="384"/>
        <v>0.3624</v>
      </c>
      <c r="GP72" s="141">
        <f t="shared" si="384"/>
        <v>0.3669</v>
      </c>
      <c r="GQ72" s="115">
        <f t="shared" si="384"/>
        <v>0.32110000000000005</v>
      </c>
      <c r="GR72" s="174">
        <f t="shared" si="384"/>
        <v>0.27829999999999999</v>
      </c>
      <c r="GS72" s="115">
        <f t="shared" si="384"/>
        <v>0.30430000000000001</v>
      </c>
      <c r="GT72" s="115">
        <f t="shared" si="384"/>
        <v>0.31669999999999998</v>
      </c>
      <c r="GU72" s="202">
        <f>SUM(GU52, -GU58)</f>
        <v>0.31779999999999997</v>
      </c>
      <c r="GV72" s="6">
        <f t="shared" ref="GV72:HA72" si="385">SUM(GV57, -GV68)</f>
        <v>0</v>
      </c>
      <c r="GW72" s="6">
        <f t="shared" si="385"/>
        <v>0</v>
      </c>
      <c r="GX72" s="6">
        <f t="shared" si="385"/>
        <v>0</v>
      </c>
      <c r="GY72" s="6">
        <f t="shared" si="385"/>
        <v>0</v>
      </c>
      <c r="GZ72" s="6">
        <f t="shared" si="385"/>
        <v>0</v>
      </c>
      <c r="HA72" s="6">
        <f t="shared" si="385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86">SUM(HH52, -HH58)</f>
        <v>0.34210000000000002</v>
      </c>
      <c r="HI72" s="139">
        <f t="shared" si="386"/>
        <v>0.38739999999999997</v>
      </c>
      <c r="HJ72" s="111">
        <f t="shared" si="386"/>
        <v>0.3891</v>
      </c>
      <c r="HK72" s="171">
        <f t="shared" si="386"/>
        <v>0.37960000000000005</v>
      </c>
      <c r="HL72" s="139">
        <f t="shared" si="386"/>
        <v>0.3765</v>
      </c>
      <c r="HM72" s="111">
        <f t="shared" si="386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87">SUM(HU52, -HU57)</f>
        <v>0.37239999999999995</v>
      </c>
      <c r="HV72" s="111">
        <f t="shared" si="387"/>
        <v>0.37959999999999999</v>
      </c>
      <c r="HW72" s="171">
        <f t="shared" si="387"/>
        <v>0.36199999999999999</v>
      </c>
      <c r="HX72" s="139">
        <f t="shared" si="387"/>
        <v>0.3911</v>
      </c>
      <c r="HY72" s="111">
        <f t="shared" si="387"/>
        <v>0.3947</v>
      </c>
      <c r="HZ72" s="171">
        <f t="shared" si="387"/>
        <v>0.41570000000000001</v>
      </c>
      <c r="IA72" s="139">
        <f t="shared" si="387"/>
        <v>0.41410000000000002</v>
      </c>
      <c r="IB72" s="111">
        <f t="shared" si="387"/>
        <v>0.41189999999999999</v>
      </c>
      <c r="IC72" s="171">
        <f t="shared" si="387"/>
        <v>0.39139999999999997</v>
      </c>
      <c r="ID72" s="220">
        <f t="shared" si="387"/>
        <v>0.39150000000000001</v>
      </c>
      <c r="IE72" s="88">
        <f t="shared" si="387"/>
        <v>0.42410000000000003</v>
      </c>
      <c r="IF72" s="171">
        <f t="shared" si="387"/>
        <v>0.44179999999999997</v>
      </c>
      <c r="IG72" s="220">
        <f t="shared" ref="IG72:IH72" si="388">SUM(IG52, -IG57)</f>
        <v>0.42899999999999999</v>
      </c>
      <c r="IH72" s="88">
        <f t="shared" si="388"/>
        <v>0.4486</v>
      </c>
      <c r="II72" s="171">
        <f t="shared" ref="II72" si="389">SUM(II52, -II57)</f>
        <v>0.45619999999999999</v>
      </c>
      <c r="IJ72" s="220">
        <f t="shared" ref="IJ72" si="390">SUM(IJ52, -IJ57)</f>
        <v>0.42609999999999998</v>
      </c>
      <c r="IK72" s="88">
        <f t="shared" ref="IK72:IL72" si="391">SUM(IK52, -IK57)</f>
        <v>0.45379999999999998</v>
      </c>
      <c r="IL72" s="145">
        <f t="shared" si="391"/>
        <v>0.48699999999999999</v>
      </c>
      <c r="IM72" s="139">
        <f t="shared" ref="IM72" si="392">SUM(IM52, -IM57)</f>
        <v>0.50860000000000005</v>
      </c>
      <c r="IN72" s="111">
        <f t="shared" ref="IN72:IT72" si="393">SUM(IN52, -IN57)</f>
        <v>0.51679999999999993</v>
      </c>
      <c r="IO72" s="171">
        <f t="shared" si="393"/>
        <v>0.50619999999999998</v>
      </c>
      <c r="IP72" s="139">
        <f t="shared" si="393"/>
        <v>0.50560000000000005</v>
      </c>
      <c r="IQ72" s="111">
        <f t="shared" si="393"/>
        <v>0.47260000000000002</v>
      </c>
      <c r="IR72" s="171">
        <f t="shared" si="393"/>
        <v>0.46860000000000002</v>
      </c>
      <c r="IS72" s="220">
        <f t="shared" si="393"/>
        <v>0.46929999999999999</v>
      </c>
      <c r="IT72" s="88">
        <f t="shared" si="393"/>
        <v>0.4723</v>
      </c>
      <c r="IU72" s="145">
        <f t="shared" ref="IU72" si="394">SUM(IU52, -IU57)</f>
        <v>0.46899999999999997</v>
      </c>
      <c r="IV72" s="139">
        <f t="shared" ref="IV72:IW72" si="395">SUM(IV52, -IV57)</f>
        <v>0.45690000000000003</v>
      </c>
      <c r="IW72" s="111">
        <f t="shared" si="395"/>
        <v>0.4572</v>
      </c>
      <c r="IX72" s="171">
        <f t="shared" ref="IX72" si="396">SUM(IX52, -IX57)</f>
        <v>0.45529999999999998</v>
      </c>
      <c r="IY72" s="139">
        <f t="shared" ref="IY72" si="397">SUM(IY52, -IY57)</f>
        <v>0.43290000000000001</v>
      </c>
      <c r="IZ72" s="115">
        <f t="shared" ref="IZ72:JF72" si="398">SUM(IZ53, -IZ58)</f>
        <v>0.45499999999999996</v>
      </c>
      <c r="JA72" s="324">
        <f t="shared" si="398"/>
        <v>0.42220000000000002</v>
      </c>
      <c r="JB72" s="141">
        <f t="shared" si="398"/>
        <v>0.40390000000000004</v>
      </c>
      <c r="JC72" s="115">
        <f t="shared" si="398"/>
        <v>0.39090000000000003</v>
      </c>
      <c r="JD72" s="174">
        <f t="shared" si="398"/>
        <v>0.38419999999999999</v>
      </c>
      <c r="JE72" s="141">
        <f t="shared" si="398"/>
        <v>0.39049999999999996</v>
      </c>
      <c r="JF72" s="113">
        <f t="shared" si="398"/>
        <v>0.40110000000000001</v>
      </c>
      <c r="JG72" s="174">
        <f t="shared" ref="JG72:JP72" si="399">SUM(JG53, -JG58)</f>
        <v>0.38769999999999999</v>
      </c>
      <c r="JH72" s="141">
        <f t="shared" si="399"/>
        <v>0.3891</v>
      </c>
      <c r="JI72" s="115">
        <f t="shared" si="399"/>
        <v>0.39960000000000001</v>
      </c>
      <c r="JJ72" s="174">
        <f t="shared" si="399"/>
        <v>0.39460000000000001</v>
      </c>
      <c r="JK72" s="141">
        <f t="shared" si="399"/>
        <v>0.39400000000000002</v>
      </c>
      <c r="JL72" s="115">
        <f t="shared" si="399"/>
        <v>0.39080000000000004</v>
      </c>
      <c r="JM72" s="174">
        <f t="shared" si="399"/>
        <v>0.39419999999999999</v>
      </c>
      <c r="JN72" s="115">
        <f t="shared" si="399"/>
        <v>0.37839999999999996</v>
      </c>
      <c r="JO72" s="115">
        <f t="shared" si="399"/>
        <v>0.39810000000000001</v>
      </c>
      <c r="JP72" s="115">
        <f t="shared" si="399"/>
        <v>0.42730000000000001</v>
      </c>
      <c r="JQ72" s="6">
        <f t="shared" ref="JQ72:JS72" si="400">SUM(JQ57, -JQ68)</f>
        <v>0</v>
      </c>
      <c r="JR72" s="6">
        <f t="shared" si="400"/>
        <v>0</v>
      </c>
      <c r="JS72" s="6">
        <f t="shared" si="400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401">SUM(KE52, -KE58)</f>
        <v>0.38330000000000003</v>
      </c>
      <c r="KF72" s="171">
        <f t="shared" si="401"/>
        <v>0.38450000000000001</v>
      </c>
      <c r="KG72" s="139">
        <f t="shared" si="401"/>
        <v>0.42279999999999995</v>
      </c>
      <c r="KH72" s="111">
        <f t="shared" si="401"/>
        <v>0.43469999999999998</v>
      </c>
      <c r="KI72" s="171">
        <f t="shared" si="401"/>
        <v>0.41770000000000002</v>
      </c>
      <c r="KJ72" s="139">
        <f t="shared" si="401"/>
        <v>0.42559999999999998</v>
      </c>
      <c r="KK72" s="111">
        <f t="shared" si="401"/>
        <v>0.39169999999999999</v>
      </c>
      <c r="KL72" s="171">
        <f t="shared" si="401"/>
        <v>0.40139999999999998</v>
      </c>
      <c r="KM72" s="139">
        <f t="shared" si="401"/>
        <v>0.38219999999999998</v>
      </c>
      <c r="KN72" s="113">
        <f t="shared" si="401"/>
        <v>0.37490000000000001</v>
      </c>
      <c r="KO72" s="171">
        <f t="shared" si="401"/>
        <v>0.35950000000000004</v>
      </c>
      <c r="KP72" s="139">
        <f t="shared" si="401"/>
        <v>0.3659</v>
      </c>
      <c r="KQ72" s="111">
        <f t="shared" si="401"/>
        <v>0.35589999999999999</v>
      </c>
      <c r="KR72" s="174">
        <f t="shared" si="401"/>
        <v>0.34770000000000001</v>
      </c>
      <c r="KS72" s="141">
        <f t="shared" ref="KS72:KT72" si="402"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>SUM(KV52, -KV58)</f>
        <v>0.27679999999999999</v>
      </c>
      <c r="KW72" s="115">
        <f>SUM(KW52, -KW58)</f>
        <v>0.28820000000000001</v>
      </c>
      <c r="KX72" s="174">
        <f>SUM(KX52, -KX58)</f>
        <v>0.2969</v>
      </c>
      <c r="KY72" s="113">
        <f>SUM(KY52, -KY58)</f>
        <v>0.2974</v>
      </c>
      <c r="KZ72" s="113">
        <f>SUM(KZ52, -KZ58)</f>
        <v>0.29359999999999997</v>
      </c>
      <c r="LA72" s="6">
        <f>SUM(LA56, -LA68)</f>
        <v>0</v>
      </c>
      <c r="LB72" s="6">
        <f>SUM(LB56, -LB68)</f>
        <v>0</v>
      </c>
      <c r="LC72" s="6">
        <f>SUM(LC56, -LC68)</f>
        <v>0</v>
      </c>
      <c r="LD72" s="6">
        <f>SUM(LD56, -LD68)</f>
        <v>0</v>
      </c>
      <c r="LE72" s="6">
        <f>SUM(LE56, -LE68)</f>
        <v>0</v>
      </c>
      <c r="LF72" s="6">
        <f>SUM(LF56, -LF68)</f>
        <v>0</v>
      </c>
      <c r="LG72" s="6">
        <f>SUM(LG56, -LG68)</f>
        <v>0</v>
      </c>
      <c r="LH72" s="6">
        <f t="shared" ref="KS72:ME72" si="403">SUM(LH57, -LH68)</f>
        <v>0</v>
      </c>
      <c r="LI72" s="6">
        <f t="shared" si="403"/>
        <v>0</v>
      </c>
      <c r="LJ72" s="6">
        <f t="shared" si="403"/>
        <v>0</v>
      </c>
      <c r="LK72" s="6">
        <f t="shared" si="403"/>
        <v>0</v>
      </c>
      <c r="LL72" s="6">
        <f t="shared" si="403"/>
        <v>0</v>
      </c>
      <c r="LM72" s="6">
        <f t="shared" si="403"/>
        <v>0</v>
      </c>
      <c r="LN72" s="6">
        <f t="shared" si="403"/>
        <v>0</v>
      </c>
      <c r="LO72" s="6">
        <f t="shared" si="403"/>
        <v>0</v>
      </c>
      <c r="LP72" s="6">
        <f t="shared" si="403"/>
        <v>0</v>
      </c>
      <c r="LQ72" s="6">
        <f t="shared" si="403"/>
        <v>0</v>
      </c>
      <c r="LR72" s="6">
        <f t="shared" si="403"/>
        <v>0</v>
      </c>
      <c r="LS72" s="6">
        <f t="shared" si="403"/>
        <v>0</v>
      </c>
      <c r="LT72" s="6">
        <f t="shared" si="403"/>
        <v>0</v>
      </c>
      <c r="LU72" s="6">
        <f t="shared" si="403"/>
        <v>0</v>
      </c>
      <c r="LV72" s="6">
        <f t="shared" si="403"/>
        <v>0</v>
      </c>
      <c r="LW72" s="6">
        <f t="shared" si="403"/>
        <v>0</v>
      </c>
      <c r="LX72" s="6">
        <f t="shared" si="403"/>
        <v>0</v>
      </c>
      <c r="LY72" s="6">
        <f t="shared" si="403"/>
        <v>0</v>
      </c>
      <c r="LZ72" s="6">
        <f t="shared" si="403"/>
        <v>0</v>
      </c>
      <c r="MA72" s="6">
        <f t="shared" si="403"/>
        <v>0</v>
      </c>
      <c r="MB72" s="6">
        <f t="shared" si="403"/>
        <v>0</v>
      </c>
      <c r="MC72" s="6">
        <f t="shared" si="403"/>
        <v>0</v>
      </c>
      <c r="MD72" s="6">
        <f t="shared" si="403"/>
        <v>0</v>
      </c>
      <c r="ME72" s="6">
        <f t="shared" si="403"/>
        <v>0</v>
      </c>
      <c r="MF72" s="6">
        <f t="shared" ref="MF72:MK72" si="404">SUM(MF57, -MF68)</f>
        <v>0</v>
      </c>
      <c r="MG72" s="6">
        <f t="shared" si="404"/>
        <v>0</v>
      </c>
      <c r="MH72" s="6">
        <f t="shared" si="404"/>
        <v>0</v>
      </c>
      <c r="MI72" s="6">
        <f t="shared" si="404"/>
        <v>0</v>
      </c>
      <c r="MJ72" s="6">
        <f t="shared" si="404"/>
        <v>0</v>
      </c>
      <c r="MK72" s="6">
        <f t="shared" si="404"/>
        <v>0</v>
      </c>
      <c r="MM72" s="6">
        <f t="shared" ref="MM72:OX72" si="405">SUM(MM57, -MM68)</f>
        <v>0</v>
      </c>
      <c r="MN72" s="6">
        <f t="shared" si="405"/>
        <v>0</v>
      </c>
      <c r="MO72" s="6">
        <f t="shared" si="405"/>
        <v>0</v>
      </c>
      <c r="MP72" s="6">
        <f t="shared" si="405"/>
        <v>0</v>
      </c>
      <c r="MQ72" s="6">
        <f t="shared" si="405"/>
        <v>0</v>
      </c>
      <c r="MR72" s="6">
        <f t="shared" si="405"/>
        <v>0</v>
      </c>
      <c r="MS72" s="6">
        <f t="shared" si="405"/>
        <v>0</v>
      </c>
      <c r="MT72" s="6">
        <f t="shared" si="405"/>
        <v>0</v>
      </c>
      <c r="MU72" s="6">
        <f t="shared" si="405"/>
        <v>0</v>
      </c>
      <c r="MV72" s="6">
        <f t="shared" si="405"/>
        <v>0</v>
      </c>
      <c r="MW72" s="6">
        <f t="shared" si="405"/>
        <v>0</v>
      </c>
      <c r="MX72" s="6">
        <f t="shared" si="405"/>
        <v>0</v>
      </c>
      <c r="MY72" s="6">
        <f t="shared" si="405"/>
        <v>0</v>
      </c>
      <c r="MZ72" s="6">
        <f t="shared" si="405"/>
        <v>0</v>
      </c>
      <c r="NA72" s="6">
        <f t="shared" si="405"/>
        <v>0</v>
      </c>
      <c r="NB72" s="6">
        <f t="shared" si="405"/>
        <v>0</v>
      </c>
      <c r="NC72" s="6">
        <f t="shared" si="405"/>
        <v>0</v>
      </c>
      <c r="ND72" s="6">
        <f t="shared" si="405"/>
        <v>0</v>
      </c>
      <c r="NE72" s="6">
        <f t="shared" si="405"/>
        <v>0</v>
      </c>
      <c r="NF72" s="6">
        <f t="shared" si="405"/>
        <v>0</v>
      </c>
      <c r="NG72" s="6">
        <f t="shared" si="405"/>
        <v>0</v>
      </c>
      <c r="NH72" s="6">
        <f t="shared" si="405"/>
        <v>0</v>
      </c>
      <c r="NI72" s="6">
        <f t="shared" si="405"/>
        <v>0</v>
      </c>
      <c r="NJ72" s="6">
        <f t="shared" si="405"/>
        <v>0</v>
      </c>
      <c r="NK72" s="6">
        <f t="shared" si="405"/>
        <v>0</v>
      </c>
      <c r="NL72" s="6">
        <f t="shared" si="405"/>
        <v>0</v>
      </c>
      <c r="NM72" s="6">
        <f t="shared" si="405"/>
        <v>0</v>
      </c>
      <c r="NN72" s="6">
        <f t="shared" si="405"/>
        <v>0</v>
      </c>
      <c r="NO72" s="6">
        <f t="shared" si="405"/>
        <v>0</v>
      </c>
      <c r="NP72" s="6">
        <f t="shared" si="405"/>
        <v>0</v>
      </c>
      <c r="NQ72" s="6">
        <f t="shared" si="405"/>
        <v>0</v>
      </c>
      <c r="NR72" s="6">
        <f t="shared" si="405"/>
        <v>0</v>
      </c>
      <c r="NS72" s="6">
        <f t="shared" si="405"/>
        <v>0</v>
      </c>
      <c r="NT72" s="6">
        <f t="shared" si="405"/>
        <v>0</v>
      </c>
      <c r="NU72" s="6">
        <f t="shared" si="405"/>
        <v>0</v>
      </c>
      <c r="NV72" s="6">
        <f t="shared" si="405"/>
        <v>0</v>
      </c>
      <c r="NW72" s="6">
        <f t="shared" si="405"/>
        <v>0</v>
      </c>
      <c r="NX72" s="6">
        <f t="shared" si="405"/>
        <v>0</v>
      </c>
      <c r="NY72" s="6">
        <f t="shared" si="405"/>
        <v>0</v>
      </c>
      <c r="NZ72" s="6">
        <f t="shared" si="405"/>
        <v>0</v>
      </c>
      <c r="OA72" s="6">
        <f t="shared" si="405"/>
        <v>0</v>
      </c>
      <c r="OB72" s="6">
        <f t="shared" si="405"/>
        <v>0</v>
      </c>
      <c r="OC72" s="6">
        <f t="shared" si="405"/>
        <v>0</v>
      </c>
      <c r="OD72" s="6">
        <f t="shared" si="405"/>
        <v>0</v>
      </c>
      <c r="OE72" s="6">
        <f t="shared" si="405"/>
        <v>0</v>
      </c>
      <c r="OF72" s="6">
        <f t="shared" si="405"/>
        <v>0</v>
      </c>
      <c r="OG72" s="6">
        <f t="shared" si="405"/>
        <v>0</v>
      </c>
      <c r="OH72" s="6">
        <f t="shared" si="405"/>
        <v>0</v>
      </c>
      <c r="OI72" s="6">
        <f t="shared" si="405"/>
        <v>0</v>
      </c>
      <c r="OJ72" s="6">
        <f t="shared" si="405"/>
        <v>0</v>
      </c>
      <c r="OK72" s="6">
        <f t="shared" si="405"/>
        <v>0</v>
      </c>
      <c r="OL72" s="6">
        <f t="shared" si="405"/>
        <v>0</v>
      </c>
      <c r="OM72" s="6">
        <f t="shared" si="405"/>
        <v>0</v>
      </c>
      <c r="ON72" s="6">
        <f t="shared" si="405"/>
        <v>0</v>
      </c>
      <c r="OO72" s="6">
        <f t="shared" si="405"/>
        <v>0</v>
      </c>
      <c r="OP72" s="6">
        <f t="shared" si="405"/>
        <v>0</v>
      </c>
      <c r="OQ72" s="6">
        <f t="shared" si="405"/>
        <v>0</v>
      </c>
      <c r="OR72" s="6">
        <f t="shared" si="405"/>
        <v>0</v>
      </c>
      <c r="OS72" s="6">
        <f t="shared" si="405"/>
        <v>0</v>
      </c>
      <c r="OT72" s="6">
        <f t="shared" si="405"/>
        <v>0</v>
      </c>
      <c r="OU72" s="6">
        <f t="shared" si="405"/>
        <v>0</v>
      </c>
      <c r="OV72" s="6">
        <f t="shared" si="405"/>
        <v>0</v>
      </c>
      <c r="OW72" s="6">
        <f t="shared" si="405"/>
        <v>0</v>
      </c>
      <c r="OX72" s="6">
        <f t="shared" si="405"/>
        <v>0</v>
      </c>
      <c r="OY72" s="6">
        <f t="shared" ref="OY72:PC72" si="406">SUM(OY57, -OY68)</f>
        <v>0</v>
      </c>
      <c r="OZ72" s="6">
        <f t="shared" si="406"/>
        <v>0</v>
      </c>
      <c r="PA72" s="6">
        <f t="shared" si="406"/>
        <v>0</v>
      </c>
      <c r="PB72" s="6">
        <f t="shared" si="406"/>
        <v>0</v>
      </c>
      <c r="PC72" s="6">
        <f t="shared" si="406"/>
        <v>0</v>
      </c>
      <c r="PE72" s="6">
        <f t="shared" ref="PE72:RP72" si="407">SUM(PE57, -PE68)</f>
        <v>0</v>
      </c>
      <c r="PF72" s="6">
        <f t="shared" si="407"/>
        <v>0</v>
      </c>
      <c r="PG72" s="6">
        <f t="shared" si="407"/>
        <v>0</v>
      </c>
      <c r="PH72" s="6">
        <f t="shared" si="407"/>
        <v>0</v>
      </c>
      <c r="PI72" s="6">
        <f t="shared" si="407"/>
        <v>0</v>
      </c>
      <c r="PJ72" s="6">
        <f t="shared" si="407"/>
        <v>0</v>
      </c>
      <c r="PK72" s="6">
        <f t="shared" si="407"/>
        <v>0</v>
      </c>
      <c r="PL72" s="6">
        <f t="shared" si="407"/>
        <v>0</v>
      </c>
      <c r="PM72" s="6">
        <f t="shared" si="407"/>
        <v>0</v>
      </c>
      <c r="PN72" s="6">
        <f t="shared" si="407"/>
        <v>0</v>
      </c>
      <c r="PO72" s="6">
        <f t="shared" si="407"/>
        <v>0</v>
      </c>
      <c r="PP72" s="6">
        <f t="shared" si="407"/>
        <v>0</v>
      </c>
      <c r="PQ72" s="6">
        <f t="shared" si="407"/>
        <v>0</v>
      </c>
      <c r="PR72" s="6">
        <f t="shared" si="407"/>
        <v>0</v>
      </c>
      <c r="PS72" s="6">
        <f t="shared" si="407"/>
        <v>0</v>
      </c>
      <c r="PT72" s="6">
        <f t="shared" si="407"/>
        <v>0</v>
      </c>
      <c r="PU72" s="6">
        <f t="shared" si="407"/>
        <v>0</v>
      </c>
      <c r="PV72" s="6">
        <f t="shared" si="407"/>
        <v>0</v>
      </c>
      <c r="PW72" s="6">
        <f t="shared" si="407"/>
        <v>0</v>
      </c>
      <c r="PX72" s="6">
        <f t="shared" si="407"/>
        <v>0</v>
      </c>
      <c r="PY72" s="6">
        <f t="shared" si="407"/>
        <v>0</v>
      </c>
      <c r="PZ72" s="6">
        <f t="shared" si="407"/>
        <v>0</v>
      </c>
      <c r="QA72" s="6">
        <f t="shared" si="407"/>
        <v>0</v>
      </c>
      <c r="QB72" s="6">
        <f t="shared" si="407"/>
        <v>0</v>
      </c>
      <c r="QC72" s="6">
        <f t="shared" si="407"/>
        <v>0</v>
      </c>
      <c r="QD72" s="6">
        <f t="shared" si="407"/>
        <v>0</v>
      </c>
      <c r="QE72" s="6">
        <f t="shared" si="407"/>
        <v>0</v>
      </c>
      <c r="QF72" s="6">
        <f t="shared" si="407"/>
        <v>0</v>
      </c>
      <c r="QG72" s="6">
        <f t="shared" si="407"/>
        <v>0</v>
      </c>
      <c r="QH72" s="6">
        <f t="shared" si="407"/>
        <v>0</v>
      </c>
      <c r="QI72" s="6">
        <f t="shared" si="407"/>
        <v>0</v>
      </c>
      <c r="QJ72" s="6">
        <f t="shared" si="407"/>
        <v>0</v>
      </c>
      <c r="QK72" s="6">
        <f t="shared" si="407"/>
        <v>0</v>
      </c>
      <c r="QL72" s="6">
        <f t="shared" si="407"/>
        <v>0</v>
      </c>
      <c r="QM72" s="6">
        <f t="shared" si="407"/>
        <v>0</v>
      </c>
      <c r="QN72" s="6">
        <f t="shared" si="407"/>
        <v>0</v>
      </c>
      <c r="QO72" s="6">
        <f t="shared" si="407"/>
        <v>0</v>
      </c>
      <c r="QP72" s="6">
        <f t="shared" si="407"/>
        <v>0</v>
      </c>
      <c r="QQ72" s="6">
        <f t="shared" si="407"/>
        <v>0</v>
      </c>
      <c r="QR72" s="6">
        <f t="shared" si="407"/>
        <v>0</v>
      </c>
      <c r="QS72" s="6">
        <f t="shared" si="407"/>
        <v>0</v>
      </c>
      <c r="QT72" s="6">
        <f t="shared" si="407"/>
        <v>0</v>
      </c>
      <c r="QU72" s="6">
        <f t="shared" si="407"/>
        <v>0</v>
      </c>
      <c r="QV72" s="6">
        <f t="shared" si="407"/>
        <v>0</v>
      </c>
      <c r="QW72" s="6">
        <f t="shared" si="407"/>
        <v>0</v>
      </c>
      <c r="QX72" s="6">
        <f t="shared" si="407"/>
        <v>0</v>
      </c>
      <c r="QY72" s="6">
        <f t="shared" si="407"/>
        <v>0</v>
      </c>
      <c r="QZ72" s="6">
        <f t="shared" si="407"/>
        <v>0</v>
      </c>
      <c r="RA72" s="6">
        <f t="shared" si="407"/>
        <v>0</v>
      </c>
      <c r="RB72" s="6">
        <f t="shared" si="407"/>
        <v>0</v>
      </c>
      <c r="RC72" s="6">
        <f t="shared" si="407"/>
        <v>0</v>
      </c>
      <c r="RD72" s="6">
        <f t="shared" si="407"/>
        <v>0</v>
      </c>
      <c r="RE72" s="6">
        <f t="shared" si="407"/>
        <v>0</v>
      </c>
      <c r="RF72" s="6">
        <f t="shared" si="407"/>
        <v>0</v>
      </c>
      <c r="RG72" s="6">
        <f t="shared" si="407"/>
        <v>0</v>
      </c>
      <c r="RH72" s="6">
        <f t="shared" si="407"/>
        <v>0</v>
      </c>
      <c r="RI72" s="6">
        <f t="shared" si="407"/>
        <v>0</v>
      </c>
      <c r="RJ72" s="6">
        <f t="shared" si="407"/>
        <v>0</v>
      </c>
      <c r="RK72" s="6">
        <f t="shared" si="407"/>
        <v>0</v>
      </c>
      <c r="RL72" s="6">
        <f t="shared" si="407"/>
        <v>0</v>
      </c>
      <c r="RM72" s="6">
        <f t="shared" si="407"/>
        <v>0</v>
      </c>
      <c r="RN72" s="6">
        <f t="shared" si="407"/>
        <v>0</v>
      </c>
      <c r="RO72" s="6">
        <f t="shared" si="407"/>
        <v>0</v>
      </c>
      <c r="RP72" s="6">
        <f t="shared" si="407"/>
        <v>0</v>
      </c>
      <c r="RQ72" s="6">
        <f t="shared" ref="RQ72:RU72" si="408">SUM(RQ57, -RQ68)</f>
        <v>0</v>
      </c>
      <c r="RR72" s="6">
        <f t="shared" si="408"/>
        <v>0</v>
      </c>
      <c r="RS72" s="6">
        <f t="shared" si="408"/>
        <v>0</v>
      </c>
      <c r="RT72" s="6">
        <f t="shared" si="408"/>
        <v>0</v>
      </c>
      <c r="RU72" s="6">
        <f t="shared" si="408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75" t="s">
        <v>38</v>
      </c>
      <c r="KY73" s="112" t="s">
        <v>60</v>
      </c>
      <c r="KZ73" s="112" t="s">
        <v>60</v>
      </c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409">SUM(O51, -O54)</f>
        <v>0.1535</v>
      </c>
      <c r="P74" s="141">
        <f t="shared" si="409"/>
        <v>0.18510000000000001</v>
      </c>
      <c r="Q74" s="111">
        <f t="shared" si="409"/>
        <v>0.17920000000000003</v>
      </c>
      <c r="R74" s="171">
        <f t="shared" si="409"/>
        <v>0.1988</v>
      </c>
      <c r="S74" s="218">
        <f t="shared" si="409"/>
        <v>0.21400000000000002</v>
      </c>
      <c r="T74" s="15">
        <f t="shared" si="409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410">SUM(CQ54, -CQ58)</f>
        <v>0.34360000000000002</v>
      </c>
      <c r="CR74" s="111">
        <f t="shared" si="410"/>
        <v>0.32479999999999998</v>
      </c>
      <c r="CS74" s="171">
        <f t="shared" si="410"/>
        <v>0.32750000000000001</v>
      </c>
      <c r="CT74" s="139">
        <f t="shared" si="410"/>
        <v>0.3614</v>
      </c>
      <c r="CU74" s="115">
        <f t="shared" si="410"/>
        <v>0.3337</v>
      </c>
      <c r="CV74" s="174">
        <f t="shared" si="410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411">SUM(DF53, -DF58)</f>
        <v>0.35589999999999999</v>
      </c>
      <c r="DG74" s="110">
        <f t="shared" si="411"/>
        <v>0.35389999999999999</v>
      </c>
      <c r="DH74" s="171">
        <f t="shared" si="411"/>
        <v>0.35060000000000002</v>
      </c>
      <c r="DI74" s="148">
        <f t="shared" si="411"/>
        <v>0.30449999999999999</v>
      </c>
      <c r="DJ74" s="110">
        <f t="shared" si="411"/>
        <v>0.29660000000000003</v>
      </c>
      <c r="DK74" s="170">
        <f t="shared" si="411"/>
        <v>0.28620000000000001</v>
      </c>
      <c r="DL74" s="111">
        <f t="shared" si="411"/>
        <v>0.29700000000000004</v>
      </c>
      <c r="DM74" s="111">
        <f t="shared" si="411"/>
        <v>0.30230000000000001</v>
      </c>
      <c r="DN74" s="326">
        <f t="shared" si="411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412">SUM(HU53, -HU58)</f>
        <v>0.371</v>
      </c>
      <c r="HV74" s="115">
        <f t="shared" si="412"/>
        <v>0.373</v>
      </c>
      <c r="HW74" s="174">
        <f t="shared" si="412"/>
        <v>0.33739999999999998</v>
      </c>
      <c r="HX74" s="141">
        <f t="shared" si="412"/>
        <v>0.34109999999999996</v>
      </c>
      <c r="HY74" s="115">
        <f t="shared" si="412"/>
        <v>0.34429999999999999</v>
      </c>
      <c r="HZ74" s="174">
        <f t="shared" si="412"/>
        <v>0.3493</v>
      </c>
      <c r="IA74" s="141">
        <f t="shared" si="412"/>
        <v>0.32879999999999998</v>
      </c>
      <c r="IB74" s="115">
        <f t="shared" si="412"/>
        <v>0.32950000000000002</v>
      </c>
      <c r="IC74" s="174">
        <f t="shared" si="412"/>
        <v>0.33960000000000001</v>
      </c>
      <c r="ID74" s="218">
        <f t="shared" si="412"/>
        <v>0.3619</v>
      </c>
      <c r="IE74" s="15">
        <f t="shared" si="412"/>
        <v>0.39269999999999999</v>
      </c>
      <c r="IF74" s="174">
        <f t="shared" si="412"/>
        <v>0.3977</v>
      </c>
      <c r="IG74" s="218">
        <f t="shared" ref="IG74:IH74" si="413">SUM(IG53, -IG58)</f>
        <v>0.38469999999999999</v>
      </c>
      <c r="IH74" s="15">
        <f t="shared" si="413"/>
        <v>0.40050000000000002</v>
      </c>
      <c r="II74" s="174">
        <f t="shared" ref="II74" si="414">SUM(II53, -II58)</f>
        <v>0.37390000000000001</v>
      </c>
      <c r="IJ74" s="218">
        <f t="shared" ref="IJ74" si="415">SUM(IJ53, -IJ58)</f>
        <v>0.34859999999999997</v>
      </c>
      <c r="IK74" s="15">
        <f t="shared" ref="IK74:IL74" si="416">SUM(IK53, -IK58)</f>
        <v>0.36159999999999998</v>
      </c>
      <c r="IL74" s="146">
        <f t="shared" si="416"/>
        <v>0.38160000000000005</v>
      </c>
      <c r="IM74" s="141">
        <f t="shared" ref="IM74" si="417">SUM(IM53, -IM58)</f>
        <v>0.3901</v>
      </c>
      <c r="IN74" s="115">
        <f t="shared" ref="IN74:IT74" si="418">SUM(IN53, -IN58)</f>
        <v>0.3891</v>
      </c>
      <c r="IO74" s="174">
        <f t="shared" si="418"/>
        <v>0.4002</v>
      </c>
      <c r="IP74" s="141">
        <f t="shared" si="418"/>
        <v>0.38580000000000003</v>
      </c>
      <c r="IQ74" s="115">
        <f t="shared" si="418"/>
        <v>0.38700000000000001</v>
      </c>
      <c r="IR74" s="174">
        <f t="shared" si="418"/>
        <v>0.41259999999999997</v>
      </c>
      <c r="IS74" s="218">
        <f t="shared" si="418"/>
        <v>0.40939999999999999</v>
      </c>
      <c r="IT74" s="15">
        <f t="shared" si="418"/>
        <v>0.40179999999999999</v>
      </c>
      <c r="IU74" s="146">
        <f t="shared" ref="IU74" si="419">SUM(IU53, -IU58)</f>
        <v>0.39760000000000001</v>
      </c>
      <c r="IV74" s="141">
        <f t="shared" ref="IV74:IW74" si="420">SUM(IV53, -IV58)</f>
        <v>0.41449999999999998</v>
      </c>
      <c r="IW74" s="115">
        <f t="shared" si="420"/>
        <v>0.4199</v>
      </c>
      <c r="IX74" s="174">
        <f t="shared" ref="IX74" si="421">SUM(IX53, -IX58)</f>
        <v>0.43509999999999999</v>
      </c>
      <c r="IY74" s="141">
        <f t="shared" ref="IY74" si="422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423">SUM(JB54, -JB58)</f>
        <v>0.38119999999999998</v>
      </c>
      <c r="JC74" s="113">
        <f t="shared" si="423"/>
        <v>0.36699999999999999</v>
      </c>
      <c r="JD74" s="173">
        <f t="shared" si="423"/>
        <v>0.38340000000000002</v>
      </c>
      <c r="JE74" s="143">
        <f t="shared" si="423"/>
        <v>0.3831</v>
      </c>
      <c r="JF74" s="115">
        <f t="shared" si="423"/>
        <v>0.39369999999999999</v>
      </c>
      <c r="JG74" s="173">
        <f t="shared" si="423"/>
        <v>0.38290000000000002</v>
      </c>
      <c r="JH74" s="143">
        <f t="shared" si="423"/>
        <v>0.38270000000000004</v>
      </c>
      <c r="JI74" s="113">
        <f t="shared" si="423"/>
        <v>0.39410000000000001</v>
      </c>
      <c r="JJ74" s="173">
        <f t="shared" si="423"/>
        <v>0.37630000000000002</v>
      </c>
      <c r="JK74" s="143">
        <f t="shared" si="423"/>
        <v>0.37620000000000003</v>
      </c>
      <c r="JL74" s="113">
        <f t="shared" si="423"/>
        <v>0.38100000000000001</v>
      </c>
      <c r="JM74" s="173">
        <f t="shared" si="423"/>
        <v>0.376</v>
      </c>
      <c r="JN74" s="113">
        <f t="shared" si="423"/>
        <v>0.372</v>
      </c>
      <c r="JO74" s="113">
        <f t="shared" si="423"/>
        <v>0.37189999999999995</v>
      </c>
      <c r="JP74" s="113">
        <f t="shared" si="423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424">SUM(KE53, -KE58)</f>
        <v>0.37409999999999999</v>
      </c>
      <c r="KF74" s="174">
        <f t="shared" si="424"/>
        <v>0.38330000000000003</v>
      </c>
      <c r="KG74" s="141">
        <f t="shared" si="424"/>
        <v>0.38769999999999999</v>
      </c>
      <c r="KH74" s="115">
        <f t="shared" si="424"/>
        <v>0.39229999999999998</v>
      </c>
      <c r="KI74" s="174">
        <f t="shared" si="424"/>
        <v>0.38059999999999999</v>
      </c>
      <c r="KJ74" s="141">
        <f t="shared" si="424"/>
        <v>0.38429999999999997</v>
      </c>
      <c r="KK74" s="115">
        <f t="shared" si="424"/>
        <v>0.36609999999999998</v>
      </c>
      <c r="KL74" s="174">
        <f t="shared" si="424"/>
        <v>0.38700000000000001</v>
      </c>
      <c r="KM74" s="143">
        <f t="shared" si="424"/>
        <v>0.37980000000000003</v>
      </c>
      <c r="KN74" s="115">
        <f t="shared" si="424"/>
        <v>0.37480000000000002</v>
      </c>
      <c r="KO74" s="174">
        <f t="shared" si="424"/>
        <v>0.34989999999999999</v>
      </c>
      <c r="KP74" s="141">
        <f t="shared" si="424"/>
        <v>0.35559999999999997</v>
      </c>
      <c r="KQ74" s="115">
        <f t="shared" si="424"/>
        <v>0.3402</v>
      </c>
      <c r="KR74" s="171">
        <f t="shared" si="424"/>
        <v>0.34149999999999997</v>
      </c>
      <c r="KS74" s="139">
        <f t="shared" ref="KS74:KT74" si="425"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73">
        <f>SUM(KX53, -KX58)</f>
        <v>0.2944</v>
      </c>
      <c r="KY74" s="115">
        <f>SUM(KY53, -KY58)</f>
        <v>0.29499999999999998</v>
      </c>
      <c r="KZ74" s="115">
        <f>SUM(KZ53, -KZ58)</f>
        <v>0.28649999999999998</v>
      </c>
      <c r="LA74" s="6">
        <f>SUM(LA56, -LA67)</f>
        <v>0</v>
      </c>
      <c r="LB74" s="6">
        <f>SUM(LB56, -LB67,)</f>
        <v>0</v>
      </c>
      <c r="LC74" s="6">
        <f>SUM(LC58, -LC68)</f>
        <v>0</v>
      </c>
      <c r="LD74" s="6">
        <f>SUM(LD56, -LD67)</f>
        <v>0</v>
      </c>
      <c r="LE74" s="6">
        <f>SUM(LE56, -LE67,)</f>
        <v>0</v>
      </c>
      <c r="LF74" s="6">
        <f>SUM(LF58, -LF68)</f>
        <v>0</v>
      </c>
      <c r="LG74" s="6">
        <f>SUM(LG56,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8" t="s">
        <v>45</v>
      </c>
      <c r="KY75" s="183" t="s">
        <v>53</v>
      </c>
      <c r="KZ75" s="183" t="s">
        <v>53</v>
      </c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426">SUM(O51, -O53)</f>
        <v>0.15140000000000001</v>
      </c>
      <c r="P76" s="139">
        <f t="shared" si="426"/>
        <v>0.18140000000000001</v>
      </c>
      <c r="Q76" s="115">
        <f t="shared" si="426"/>
        <v>0.15870000000000001</v>
      </c>
      <c r="R76" s="174">
        <f t="shared" si="426"/>
        <v>0.17290000000000003</v>
      </c>
      <c r="S76" s="220">
        <f t="shared" si="426"/>
        <v>0.18450000000000003</v>
      </c>
      <c r="T76" s="88">
        <f t="shared" si="426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427">SUM(AA52, -AA56)</f>
        <v>0.18609999999999999</v>
      </c>
      <c r="AB76" s="141">
        <f t="shared" si="427"/>
        <v>0.15279999999999999</v>
      </c>
      <c r="AC76" s="115">
        <f t="shared" si="427"/>
        <v>0.1673</v>
      </c>
      <c r="AD76" s="174">
        <f t="shared" si="427"/>
        <v>0.16539999999999999</v>
      </c>
      <c r="AE76" s="218">
        <f t="shared" si="427"/>
        <v>0.18379999999999999</v>
      </c>
      <c r="AF76" s="15">
        <f t="shared" si="427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428">SUM(AJ52, -AJ57)</f>
        <v>0.184</v>
      </c>
      <c r="AK76" s="218">
        <f t="shared" si="428"/>
        <v>0.17449999999999999</v>
      </c>
      <c r="AL76" s="15">
        <f t="shared" si="428"/>
        <v>0.1774</v>
      </c>
      <c r="AM76" s="146">
        <f t="shared" si="428"/>
        <v>0.21359999999999998</v>
      </c>
      <c r="AN76" s="139">
        <f t="shared" si="428"/>
        <v>0.20939999999999998</v>
      </c>
      <c r="AO76" s="111">
        <f t="shared" si="428"/>
        <v>0.22120000000000001</v>
      </c>
      <c r="AP76" s="171">
        <f t="shared" si="428"/>
        <v>0.20449999999999999</v>
      </c>
      <c r="AQ76" s="139">
        <f t="shared" si="428"/>
        <v>0.20030000000000001</v>
      </c>
      <c r="AR76" s="111">
        <f t="shared" si="428"/>
        <v>0.18330000000000002</v>
      </c>
      <c r="AS76" s="171">
        <f t="shared" si="428"/>
        <v>0.1966</v>
      </c>
      <c r="AT76" s="218">
        <f t="shared" si="428"/>
        <v>0.16650000000000001</v>
      </c>
      <c r="AU76" s="15">
        <f t="shared" si="428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429">SUM(BV52, -BV57)</f>
        <v>0.30099999999999999</v>
      </c>
      <c r="BW76" s="110">
        <f t="shared" si="429"/>
        <v>0.29299999999999998</v>
      </c>
      <c r="BX76" s="171">
        <f t="shared" si="429"/>
        <v>0.29100000000000004</v>
      </c>
      <c r="BY76" s="220">
        <f t="shared" si="429"/>
        <v>0.32620000000000005</v>
      </c>
      <c r="BZ76" s="88">
        <f t="shared" si="429"/>
        <v>0.3236</v>
      </c>
      <c r="CA76" s="145">
        <f t="shared" si="429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430">SUM(CX52, -CX57)</f>
        <v>0.28749999999999998</v>
      </c>
      <c r="CY76" s="182">
        <f t="shared" si="430"/>
        <v>0.29159999999999997</v>
      </c>
      <c r="CZ76" s="161">
        <f t="shared" si="430"/>
        <v>0.30359999999999998</v>
      </c>
      <c r="DA76" s="202">
        <f t="shared" si="430"/>
        <v>0.3135</v>
      </c>
      <c r="DB76" s="170">
        <f t="shared" si="430"/>
        <v>0.29959999999999998</v>
      </c>
      <c r="DC76" s="148">
        <f t="shared" si="430"/>
        <v>0.29769999999999996</v>
      </c>
      <c r="DD76" s="110">
        <f t="shared" si="430"/>
        <v>0.31810000000000005</v>
      </c>
      <c r="DE76" s="171">
        <f t="shared" ref="DE76:DN76" si="431">SUM(DE54, -DE58)</f>
        <v>0.35189999999999999</v>
      </c>
      <c r="DF76" s="139">
        <f t="shared" si="431"/>
        <v>0.35470000000000002</v>
      </c>
      <c r="DG76" s="111">
        <f t="shared" si="431"/>
        <v>0.34589999999999999</v>
      </c>
      <c r="DH76" s="170">
        <f t="shared" si="431"/>
        <v>0.34189999999999998</v>
      </c>
      <c r="DI76" s="139">
        <f t="shared" si="431"/>
        <v>0.30280000000000001</v>
      </c>
      <c r="DJ76" s="111">
        <f t="shared" si="431"/>
        <v>0.28839999999999999</v>
      </c>
      <c r="DK76" s="171">
        <f t="shared" si="431"/>
        <v>0.2742</v>
      </c>
      <c r="DL76" s="110">
        <f t="shared" si="431"/>
        <v>0.2717</v>
      </c>
      <c r="DM76" s="110">
        <f t="shared" si="431"/>
        <v>0.29559999999999997</v>
      </c>
      <c r="DN76" s="329">
        <f t="shared" si="431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432">SUM(IL53, -IL57)</f>
        <v>0.37019999999999997</v>
      </c>
      <c r="IM76" s="141">
        <f t="shared" si="432"/>
        <v>0.37990000000000002</v>
      </c>
      <c r="IN76" s="115">
        <f t="shared" si="432"/>
        <v>0.38859999999999995</v>
      </c>
      <c r="IO76" s="174">
        <f t="shared" si="432"/>
        <v>0.39159999999999995</v>
      </c>
      <c r="IP76" s="141">
        <f t="shared" si="432"/>
        <v>0.37630000000000002</v>
      </c>
      <c r="IQ76" s="115">
        <f t="shared" si="432"/>
        <v>0.3604</v>
      </c>
      <c r="IR76" s="174">
        <f t="shared" si="432"/>
        <v>0.35870000000000002</v>
      </c>
      <c r="IS76" s="218">
        <f t="shared" si="432"/>
        <v>0.3629</v>
      </c>
      <c r="IT76" s="15">
        <f t="shared" si="432"/>
        <v>0.36080000000000001</v>
      </c>
      <c r="IU76" s="146">
        <f t="shared" ref="IU76" si="433">SUM(IU53, -IU57)</f>
        <v>0.3508</v>
      </c>
      <c r="IV76" s="141">
        <f t="shared" ref="IV76:IW76" si="434">SUM(IV53, -IV57)</f>
        <v>0.36680000000000001</v>
      </c>
      <c r="IW76" s="115">
        <f t="shared" si="434"/>
        <v>0.37309999999999999</v>
      </c>
      <c r="IX76" s="174">
        <f t="shared" ref="IX76" si="435">SUM(IX53, -IX57)</f>
        <v>0.38089999999999996</v>
      </c>
      <c r="IY76" s="141">
        <f t="shared" ref="IY76" si="436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437">SUM(JH52, -JH57)</f>
        <v>0.32479999999999998</v>
      </c>
      <c r="JI76" s="111">
        <f t="shared" si="437"/>
        <v>0.34139999999999998</v>
      </c>
      <c r="JJ76" s="171">
        <f t="shared" si="437"/>
        <v>0.33789999999999998</v>
      </c>
      <c r="JK76" s="139">
        <f t="shared" si="437"/>
        <v>0.36860000000000004</v>
      </c>
      <c r="JL76" s="111">
        <f t="shared" si="437"/>
        <v>0.36699999999999999</v>
      </c>
      <c r="JM76" s="171">
        <f t="shared" si="437"/>
        <v>0.36680000000000001</v>
      </c>
      <c r="JN76" s="111">
        <f t="shared" si="437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438">SUM(JV54, -JV58)</f>
        <v>0.35509999999999997</v>
      </c>
      <c r="JW76" s="173">
        <f t="shared" si="438"/>
        <v>0.3674</v>
      </c>
      <c r="JX76" s="143">
        <f t="shared" si="438"/>
        <v>0.36930000000000002</v>
      </c>
      <c r="JY76" s="113">
        <f t="shared" si="438"/>
        <v>0.37830000000000003</v>
      </c>
      <c r="JZ76" s="173">
        <f t="shared" si="438"/>
        <v>0.37819999999999998</v>
      </c>
      <c r="KA76" s="143">
        <f t="shared" si="438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439">SUM(KH54, -KH58)</f>
        <v>0.38</v>
      </c>
      <c r="KI76" s="173">
        <f t="shared" si="439"/>
        <v>0.37680000000000002</v>
      </c>
      <c r="KJ76" s="143">
        <f t="shared" si="439"/>
        <v>0.37370000000000003</v>
      </c>
      <c r="KK76" s="113">
        <f t="shared" si="439"/>
        <v>0.36019999999999996</v>
      </c>
      <c r="KL76" s="173">
        <f t="shared" si="439"/>
        <v>0.38700000000000001</v>
      </c>
      <c r="KM76" s="141">
        <f t="shared" si="439"/>
        <v>0.37059999999999998</v>
      </c>
      <c r="KN76" s="111">
        <f t="shared" si="439"/>
        <v>0.3735</v>
      </c>
      <c r="KO76" s="173">
        <f t="shared" si="439"/>
        <v>0.34700000000000003</v>
      </c>
      <c r="KP76" s="143">
        <f t="shared" si="439"/>
        <v>0.34759999999999996</v>
      </c>
      <c r="KQ76" s="113">
        <f t="shared" si="439"/>
        <v>0.33510000000000001</v>
      </c>
      <c r="KR76" s="173">
        <f t="shared" si="439"/>
        <v>0.31329999999999997</v>
      </c>
      <c r="KS76" s="143">
        <f t="shared" ref="KS76:KT76" si="440"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82">
        <f>SUM(KX54, -KX58)</f>
        <v>0.26949999999999996</v>
      </c>
      <c r="KY76" s="202">
        <f>SUM(KY51, -KY55)</f>
        <v>0.27629999999999999</v>
      </c>
      <c r="KZ76" s="202">
        <f>SUM(KZ51, -KZ55)</f>
        <v>0.27869999999999995</v>
      </c>
      <c r="LA76" s="6">
        <f>SUM(LA58, -LA68)</f>
        <v>0</v>
      </c>
      <c r="LB76" s="6">
        <f>SUM(LB58, -LB68)</f>
        <v>0</v>
      </c>
      <c r="LC76" s="6">
        <f>SUM(LC56, -LC67)</f>
        <v>0</v>
      </c>
      <c r="LD76" s="6">
        <f>SUM(LD58, -LD68)</f>
        <v>0</v>
      </c>
      <c r="LE76" s="6">
        <f>SUM(LE58, -LE68)</f>
        <v>0</v>
      </c>
      <c r="LF76" s="6">
        <f>SUM(LF56,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7" t="s">
        <v>84</v>
      </c>
      <c r="KY77" s="117" t="s">
        <v>45</v>
      </c>
      <c r="KZ77" s="183" t="s">
        <v>44</v>
      </c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441">SUM(CZ53, -CZ57)</f>
        <v>0.2883</v>
      </c>
      <c r="DA78" s="110">
        <f t="shared" si="441"/>
        <v>0.29959999999999998</v>
      </c>
      <c r="DB78" s="182">
        <f t="shared" si="441"/>
        <v>0.28610000000000002</v>
      </c>
      <c r="DC78" s="161">
        <f t="shared" si="441"/>
        <v>0.26800000000000002</v>
      </c>
      <c r="DD78" s="202">
        <f t="shared" si="441"/>
        <v>0.26529999999999998</v>
      </c>
      <c r="DE78" s="182">
        <f t="shared" si="441"/>
        <v>0.32490000000000002</v>
      </c>
      <c r="DF78" s="161">
        <f t="shared" si="441"/>
        <v>0.32469999999999999</v>
      </c>
      <c r="DG78" s="202">
        <f t="shared" si="441"/>
        <v>0.3196</v>
      </c>
      <c r="DH78" s="171">
        <f t="shared" si="441"/>
        <v>0.32120000000000004</v>
      </c>
      <c r="DI78" s="161">
        <f t="shared" si="441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442">SUM(EC67, -EC74)</f>
        <v>0</v>
      </c>
      <c r="ED78" s="6">
        <f t="shared" si="442"/>
        <v>0</v>
      </c>
      <c r="EE78" s="6">
        <f t="shared" si="442"/>
        <v>0</v>
      </c>
      <c r="EF78" s="6">
        <f t="shared" si="442"/>
        <v>0</v>
      </c>
      <c r="EG78" s="6">
        <f t="shared" si="442"/>
        <v>0</v>
      </c>
      <c r="EH78" s="6">
        <f t="shared" si="442"/>
        <v>0</v>
      </c>
      <c r="EI78" s="6">
        <f t="shared" si="442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443">SUM(FP53, -FP58)</f>
        <v>0.38100000000000001</v>
      </c>
      <c r="FQ78" s="174">
        <f t="shared" si="443"/>
        <v>0.35270000000000001</v>
      </c>
      <c r="FR78" s="141">
        <f t="shared" si="443"/>
        <v>0.37519999999999998</v>
      </c>
      <c r="FS78" s="115">
        <f t="shared" si="443"/>
        <v>0.36569999999999997</v>
      </c>
      <c r="FT78" s="174">
        <f t="shared" si="443"/>
        <v>0.35360000000000003</v>
      </c>
      <c r="FU78" s="141">
        <f t="shared" si="443"/>
        <v>0.34229999999999999</v>
      </c>
      <c r="FV78" s="115">
        <f t="shared" si="443"/>
        <v>0.35670000000000002</v>
      </c>
      <c r="FW78" s="174">
        <f t="shared" si="443"/>
        <v>0.35670000000000002</v>
      </c>
      <c r="FX78" s="148">
        <f>SUM(FX52, -FX57)</f>
        <v>0.34570000000000001</v>
      </c>
      <c r="FY78" s="111">
        <f t="shared" ref="FY78:GD78" si="444">SUM(FY54, -FY58)</f>
        <v>0.34179999999999999</v>
      </c>
      <c r="FZ78" s="171">
        <f t="shared" si="444"/>
        <v>0.30620000000000003</v>
      </c>
      <c r="GA78" s="141">
        <f t="shared" si="444"/>
        <v>0.30419999999999997</v>
      </c>
      <c r="GB78" s="115">
        <f t="shared" si="444"/>
        <v>0.2868</v>
      </c>
      <c r="GC78" s="174">
        <f t="shared" si="444"/>
        <v>0.28289999999999998</v>
      </c>
      <c r="GD78" s="141">
        <f t="shared" si="444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445">SUM(GV67, -GV74)</f>
        <v>0</v>
      </c>
      <c r="GW78" s="6">
        <f t="shared" si="445"/>
        <v>0</v>
      </c>
      <c r="GX78" s="6">
        <f t="shared" si="445"/>
        <v>0</v>
      </c>
      <c r="GY78" s="6">
        <f t="shared" si="445"/>
        <v>0</v>
      </c>
      <c r="GZ78" s="6">
        <f t="shared" si="445"/>
        <v>0</v>
      </c>
      <c r="HA78" s="6">
        <f t="shared" si="445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446">SUM(IL54, -IL58)</f>
        <v>0.3543</v>
      </c>
      <c r="IM78" s="161">
        <f t="shared" si="446"/>
        <v>0.32600000000000001</v>
      </c>
      <c r="IN78" s="110">
        <f t="shared" si="446"/>
        <v>0.31469999999999998</v>
      </c>
      <c r="IO78" s="170">
        <f t="shared" si="446"/>
        <v>0.32250000000000001</v>
      </c>
      <c r="IP78" s="161">
        <f t="shared" si="446"/>
        <v>0.31260000000000004</v>
      </c>
      <c r="IQ78" s="113">
        <f t="shared" si="446"/>
        <v>0.30830000000000002</v>
      </c>
      <c r="IR78" s="173">
        <f t="shared" si="446"/>
        <v>0.3422</v>
      </c>
      <c r="IS78" s="219">
        <f t="shared" si="446"/>
        <v>0.33309999999999995</v>
      </c>
      <c r="IT78" s="91">
        <f t="shared" si="446"/>
        <v>0.32829999999999998</v>
      </c>
      <c r="IU78" s="144">
        <f t="shared" ref="IU78" si="447">SUM(IU54, -IU58)</f>
        <v>0.33329999999999999</v>
      </c>
      <c r="IV78" s="143">
        <f t="shared" ref="IV78:IW78" si="448">SUM(IV54, -IV58)</f>
        <v>0.33609999999999995</v>
      </c>
      <c r="IW78" s="113">
        <f t="shared" si="448"/>
        <v>0.33610000000000001</v>
      </c>
      <c r="IX78" s="173">
        <f t="shared" ref="IX78" si="449">SUM(IX54, -IX58)</f>
        <v>0.34429999999999999</v>
      </c>
      <c r="IY78" s="143">
        <f t="shared" ref="IY78" si="450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451">SUM(JH55, -JH58)</f>
        <v>0.3034</v>
      </c>
      <c r="JI78" s="110">
        <f t="shared" si="451"/>
        <v>0.32340000000000002</v>
      </c>
      <c r="JJ78" s="170">
        <f t="shared" si="451"/>
        <v>0.3155</v>
      </c>
      <c r="JK78" s="148">
        <f t="shared" si="451"/>
        <v>0.33710000000000001</v>
      </c>
      <c r="JL78" s="110">
        <f t="shared" si="451"/>
        <v>0.33260000000000001</v>
      </c>
      <c r="JM78" s="182">
        <f t="shared" si="451"/>
        <v>0.32900000000000001</v>
      </c>
      <c r="JN78" s="202">
        <f t="shared" si="451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Q78:JS78" si="452">SUM(JQ67, -JQ74)</f>
        <v>0</v>
      </c>
      <c r="JR78" s="6">
        <f t="shared" si="452"/>
        <v>0</v>
      </c>
      <c r="JS78" s="6">
        <f t="shared" si="452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453">SUM(KJ55, -KJ58)</f>
        <v>0.34760000000000002</v>
      </c>
      <c r="KK78" s="202">
        <f t="shared" si="453"/>
        <v>0.33139999999999997</v>
      </c>
      <c r="KL78" s="182">
        <f t="shared" si="453"/>
        <v>0.34899999999999998</v>
      </c>
      <c r="KM78" s="161">
        <f t="shared" si="453"/>
        <v>0.34970000000000001</v>
      </c>
      <c r="KN78" s="202">
        <f t="shared" si="453"/>
        <v>0.33490000000000003</v>
      </c>
      <c r="KO78" s="182">
        <f t="shared" si="453"/>
        <v>0.32350000000000001</v>
      </c>
      <c r="KP78" s="161">
        <f t="shared" si="453"/>
        <v>0.3296</v>
      </c>
      <c r="KQ78" s="202">
        <f t="shared" si="453"/>
        <v>0.3296</v>
      </c>
      <c r="KR78" s="182">
        <f t="shared" si="453"/>
        <v>0.30919999999999997</v>
      </c>
      <c r="KS78" s="161">
        <f t="shared" ref="KS78:KT78" si="454"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71">
        <f>SUM(KX55, -KX58)</f>
        <v>0.2596</v>
      </c>
      <c r="KY78" s="202">
        <f>SUM(KY54, -KY58)</f>
        <v>0.2717</v>
      </c>
      <c r="KZ78" s="115">
        <f>SUM(KZ51, -KZ54)</f>
        <v>0.25479999999999997</v>
      </c>
      <c r="LA78" s="6">
        <f t="shared" ref="KS78:ME78" si="455">SUM(LA67, -LA74)</f>
        <v>0</v>
      </c>
      <c r="LB78" s="6">
        <f t="shared" si="455"/>
        <v>0</v>
      </c>
      <c r="LC78" s="6">
        <f t="shared" si="455"/>
        <v>0</v>
      </c>
      <c r="LD78" s="6">
        <f t="shared" si="455"/>
        <v>0</v>
      </c>
      <c r="LE78" s="6">
        <f t="shared" si="455"/>
        <v>0</v>
      </c>
      <c r="LF78" s="6">
        <f t="shared" si="455"/>
        <v>0</v>
      </c>
      <c r="LG78" s="6">
        <f t="shared" si="455"/>
        <v>0</v>
      </c>
      <c r="LH78" s="6">
        <f t="shared" si="455"/>
        <v>0</v>
      </c>
      <c r="LI78" s="6">
        <f t="shared" si="455"/>
        <v>0</v>
      </c>
      <c r="LJ78" s="6">
        <f t="shared" si="455"/>
        <v>0</v>
      </c>
      <c r="LK78" s="6">
        <f t="shared" si="455"/>
        <v>0</v>
      </c>
      <c r="LL78" s="6">
        <f t="shared" si="455"/>
        <v>0</v>
      </c>
      <c r="LM78" s="6">
        <f t="shared" si="455"/>
        <v>0</v>
      </c>
      <c r="LN78" s="6">
        <f t="shared" si="455"/>
        <v>0</v>
      </c>
      <c r="LO78" s="6">
        <f t="shared" si="455"/>
        <v>0</v>
      </c>
      <c r="LP78" s="6">
        <f t="shared" si="455"/>
        <v>0</v>
      </c>
      <c r="LQ78" s="6">
        <f t="shared" si="455"/>
        <v>0</v>
      </c>
      <c r="LR78" s="6">
        <f t="shared" si="455"/>
        <v>0</v>
      </c>
      <c r="LS78" s="6">
        <f t="shared" si="455"/>
        <v>0</v>
      </c>
      <c r="LT78" s="6">
        <f t="shared" si="455"/>
        <v>0</v>
      </c>
      <c r="LU78" s="6">
        <f t="shared" si="455"/>
        <v>0</v>
      </c>
      <c r="LV78" s="6">
        <f t="shared" si="455"/>
        <v>0</v>
      </c>
      <c r="LW78" s="6">
        <f t="shared" si="455"/>
        <v>0</v>
      </c>
      <c r="LX78" s="6">
        <f t="shared" si="455"/>
        <v>0</v>
      </c>
      <c r="LY78" s="6">
        <f t="shared" si="455"/>
        <v>0</v>
      </c>
      <c r="LZ78" s="6">
        <f t="shared" si="455"/>
        <v>0</v>
      </c>
      <c r="MA78" s="6">
        <f t="shared" si="455"/>
        <v>0</v>
      </c>
      <c r="MB78" s="6">
        <f t="shared" si="455"/>
        <v>0</v>
      </c>
      <c r="MC78" s="6">
        <f t="shared" si="455"/>
        <v>0</v>
      </c>
      <c r="MD78" s="6">
        <f t="shared" si="455"/>
        <v>0</v>
      </c>
      <c r="ME78" s="6">
        <f t="shared" si="455"/>
        <v>0</v>
      </c>
      <c r="MF78" s="6">
        <f t="shared" ref="MF78:MK78" si="456">SUM(MF67, -MF74)</f>
        <v>0</v>
      </c>
      <c r="MG78" s="6">
        <f t="shared" si="456"/>
        <v>0</v>
      </c>
      <c r="MH78" s="6">
        <f t="shared" si="456"/>
        <v>0</v>
      </c>
      <c r="MI78" s="6">
        <f t="shared" si="456"/>
        <v>0</v>
      </c>
      <c r="MJ78" s="6">
        <f t="shared" si="456"/>
        <v>0</v>
      </c>
      <c r="MK78" s="6">
        <f t="shared" si="456"/>
        <v>0</v>
      </c>
      <c r="MM78" s="6">
        <f t="shared" ref="MM78:OX78" si="457">SUM(MM67, -MM74)</f>
        <v>0</v>
      </c>
      <c r="MN78" s="6">
        <f t="shared" si="457"/>
        <v>0</v>
      </c>
      <c r="MO78" s="6">
        <f t="shared" si="457"/>
        <v>0</v>
      </c>
      <c r="MP78" s="6">
        <f t="shared" si="457"/>
        <v>0</v>
      </c>
      <c r="MQ78" s="6">
        <f t="shared" si="457"/>
        <v>0</v>
      </c>
      <c r="MR78" s="6">
        <f t="shared" si="457"/>
        <v>0</v>
      </c>
      <c r="MS78" s="6">
        <f t="shared" si="457"/>
        <v>0</v>
      </c>
      <c r="MT78" s="6">
        <f t="shared" si="457"/>
        <v>0</v>
      </c>
      <c r="MU78" s="6">
        <f t="shared" si="457"/>
        <v>0</v>
      </c>
      <c r="MV78" s="6">
        <f t="shared" si="457"/>
        <v>0</v>
      </c>
      <c r="MW78" s="6">
        <f t="shared" si="457"/>
        <v>0</v>
      </c>
      <c r="MX78" s="6">
        <f t="shared" si="457"/>
        <v>0</v>
      </c>
      <c r="MY78" s="6">
        <f t="shared" si="457"/>
        <v>0</v>
      </c>
      <c r="MZ78" s="6">
        <f t="shared" si="457"/>
        <v>0</v>
      </c>
      <c r="NA78" s="6">
        <f t="shared" si="457"/>
        <v>0</v>
      </c>
      <c r="NB78" s="6">
        <f t="shared" si="457"/>
        <v>0</v>
      </c>
      <c r="NC78" s="6">
        <f t="shared" si="457"/>
        <v>0</v>
      </c>
      <c r="ND78" s="6">
        <f t="shared" si="457"/>
        <v>0</v>
      </c>
      <c r="NE78" s="6">
        <f t="shared" si="457"/>
        <v>0</v>
      </c>
      <c r="NF78" s="6">
        <f t="shared" si="457"/>
        <v>0</v>
      </c>
      <c r="NG78" s="6">
        <f t="shared" si="457"/>
        <v>0</v>
      </c>
      <c r="NH78" s="6">
        <f t="shared" si="457"/>
        <v>0</v>
      </c>
      <c r="NI78" s="6">
        <f t="shared" si="457"/>
        <v>0</v>
      </c>
      <c r="NJ78" s="6">
        <f t="shared" si="457"/>
        <v>0</v>
      </c>
      <c r="NK78" s="6">
        <f t="shared" si="457"/>
        <v>0</v>
      </c>
      <c r="NL78" s="6">
        <f t="shared" si="457"/>
        <v>0</v>
      </c>
      <c r="NM78" s="6">
        <f t="shared" si="457"/>
        <v>0</v>
      </c>
      <c r="NN78" s="6">
        <f t="shared" si="457"/>
        <v>0</v>
      </c>
      <c r="NO78" s="6">
        <f t="shared" si="457"/>
        <v>0</v>
      </c>
      <c r="NP78" s="6">
        <f t="shared" si="457"/>
        <v>0</v>
      </c>
      <c r="NQ78" s="6">
        <f t="shared" si="457"/>
        <v>0</v>
      </c>
      <c r="NR78" s="6">
        <f t="shared" si="457"/>
        <v>0</v>
      </c>
      <c r="NS78" s="6">
        <f t="shared" si="457"/>
        <v>0</v>
      </c>
      <c r="NT78" s="6">
        <f t="shared" si="457"/>
        <v>0</v>
      </c>
      <c r="NU78" s="6">
        <f t="shared" si="457"/>
        <v>0</v>
      </c>
      <c r="NV78" s="6">
        <f t="shared" si="457"/>
        <v>0</v>
      </c>
      <c r="NW78" s="6">
        <f t="shared" si="457"/>
        <v>0</v>
      </c>
      <c r="NX78" s="6">
        <f t="shared" si="457"/>
        <v>0</v>
      </c>
      <c r="NY78" s="6">
        <f t="shared" si="457"/>
        <v>0</v>
      </c>
      <c r="NZ78" s="6">
        <f t="shared" si="457"/>
        <v>0</v>
      </c>
      <c r="OA78" s="6">
        <f t="shared" si="457"/>
        <v>0</v>
      </c>
      <c r="OB78" s="6">
        <f t="shared" si="457"/>
        <v>0</v>
      </c>
      <c r="OC78" s="6">
        <f t="shared" si="457"/>
        <v>0</v>
      </c>
      <c r="OD78" s="6">
        <f t="shared" si="457"/>
        <v>0</v>
      </c>
      <c r="OE78" s="6">
        <f t="shared" si="457"/>
        <v>0</v>
      </c>
      <c r="OF78" s="6">
        <f t="shared" si="457"/>
        <v>0</v>
      </c>
      <c r="OG78" s="6">
        <f t="shared" si="457"/>
        <v>0</v>
      </c>
      <c r="OH78" s="6">
        <f t="shared" si="457"/>
        <v>0</v>
      </c>
      <c r="OI78" s="6">
        <f t="shared" si="457"/>
        <v>0</v>
      </c>
      <c r="OJ78" s="6">
        <f t="shared" si="457"/>
        <v>0</v>
      </c>
      <c r="OK78" s="6">
        <f t="shared" si="457"/>
        <v>0</v>
      </c>
      <c r="OL78" s="6">
        <f t="shared" si="457"/>
        <v>0</v>
      </c>
      <c r="OM78" s="6">
        <f t="shared" si="457"/>
        <v>0</v>
      </c>
      <c r="ON78" s="6">
        <f t="shared" si="457"/>
        <v>0</v>
      </c>
      <c r="OO78" s="6">
        <f t="shared" si="457"/>
        <v>0</v>
      </c>
      <c r="OP78" s="6">
        <f t="shared" si="457"/>
        <v>0</v>
      </c>
      <c r="OQ78" s="6">
        <f t="shared" si="457"/>
        <v>0</v>
      </c>
      <c r="OR78" s="6">
        <f t="shared" si="457"/>
        <v>0</v>
      </c>
      <c r="OS78" s="6">
        <f t="shared" si="457"/>
        <v>0</v>
      </c>
      <c r="OT78" s="6">
        <f t="shared" si="457"/>
        <v>0</v>
      </c>
      <c r="OU78" s="6">
        <f t="shared" si="457"/>
        <v>0</v>
      </c>
      <c r="OV78" s="6">
        <f t="shared" si="457"/>
        <v>0</v>
      </c>
      <c r="OW78" s="6">
        <f t="shared" si="457"/>
        <v>0</v>
      </c>
      <c r="OX78" s="6">
        <f t="shared" si="457"/>
        <v>0</v>
      </c>
      <c r="OY78" s="6">
        <f t="shared" ref="OY78:PC78" si="458">SUM(OY67, -OY74)</f>
        <v>0</v>
      </c>
      <c r="OZ78" s="6">
        <f t="shared" si="458"/>
        <v>0</v>
      </c>
      <c r="PA78" s="6">
        <f t="shared" si="458"/>
        <v>0</v>
      </c>
      <c r="PB78" s="6">
        <f t="shared" si="458"/>
        <v>0</v>
      </c>
      <c r="PC78" s="6">
        <f t="shared" si="458"/>
        <v>0</v>
      </c>
      <c r="PE78" s="6">
        <f t="shared" ref="PE78:RP78" si="459">SUM(PE67, -PE74)</f>
        <v>0</v>
      </c>
      <c r="PF78" s="6">
        <f t="shared" si="459"/>
        <v>0</v>
      </c>
      <c r="PG78" s="6">
        <f t="shared" si="459"/>
        <v>0</v>
      </c>
      <c r="PH78" s="6">
        <f t="shared" si="459"/>
        <v>0</v>
      </c>
      <c r="PI78" s="6">
        <f t="shared" si="459"/>
        <v>0</v>
      </c>
      <c r="PJ78" s="6">
        <f t="shared" si="459"/>
        <v>0</v>
      </c>
      <c r="PK78" s="6">
        <f t="shared" si="459"/>
        <v>0</v>
      </c>
      <c r="PL78" s="6">
        <f t="shared" si="459"/>
        <v>0</v>
      </c>
      <c r="PM78" s="6">
        <f t="shared" si="459"/>
        <v>0</v>
      </c>
      <c r="PN78" s="6">
        <f t="shared" si="459"/>
        <v>0</v>
      </c>
      <c r="PO78" s="6">
        <f t="shared" si="459"/>
        <v>0</v>
      </c>
      <c r="PP78" s="6">
        <f t="shared" si="459"/>
        <v>0</v>
      </c>
      <c r="PQ78" s="6">
        <f t="shared" si="459"/>
        <v>0</v>
      </c>
      <c r="PR78" s="6">
        <f t="shared" si="459"/>
        <v>0</v>
      </c>
      <c r="PS78" s="6">
        <f t="shared" si="459"/>
        <v>0</v>
      </c>
      <c r="PT78" s="6">
        <f t="shared" si="459"/>
        <v>0</v>
      </c>
      <c r="PU78" s="6">
        <f t="shared" si="459"/>
        <v>0</v>
      </c>
      <c r="PV78" s="6">
        <f t="shared" si="459"/>
        <v>0</v>
      </c>
      <c r="PW78" s="6">
        <f t="shared" si="459"/>
        <v>0</v>
      </c>
      <c r="PX78" s="6">
        <f t="shared" si="459"/>
        <v>0</v>
      </c>
      <c r="PY78" s="6">
        <f t="shared" si="459"/>
        <v>0</v>
      </c>
      <c r="PZ78" s="6">
        <f t="shared" si="459"/>
        <v>0</v>
      </c>
      <c r="QA78" s="6">
        <f t="shared" si="459"/>
        <v>0</v>
      </c>
      <c r="QB78" s="6">
        <f t="shared" si="459"/>
        <v>0</v>
      </c>
      <c r="QC78" s="6">
        <f t="shared" si="459"/>
        <v>0</v>
      </c>
      <c r="QD78" s="6">
        <f t="shared" si="459"/>
        <v>0</v>
      </c>
      <c r="QE78" s="6">
        <f t="shared" si="459"/>
        <v>0</v>
      </c>
      <c r="QF78" s="6">
        <f t="shared" si="459"/>
        <v>0</v>
      </c>
      <c r="QG78" s="6">
        <f t="shared" si="459"/>
        <v>0</v>
      </c>
      <c r="QH78" s="6">
        <f t="shared" si="459"/>
        <v>0</v>
      </c>
      <c r="QI78" s="6">
        <f t="shared" si="459"/>
        <v>0</v>
      </c>
      <c r="QJ78" s="6">
        <f t="shared" si="459"/>
        <v>0</v>
      </c>
      <c r="QK78" s="6">
        <f t="shared" si="459"/>
        <v>0</v>
      </c>
      <c r="QL78" s="6">
        <f t="shared" si="459"/>
        <v>0</v>
      </c>
      <c r="QM78" s="6">
        <f t="shared" si="459"/>
        <v>0</v>
      </c>
      <c r="QN78" s="6">
        <f t="shared" si="459"/>
        <v>0</v>
      </c>
      <c r="QO78" s="6">
        <f t="shared" si="459"/>
        <v>0</v>
      </c>
      <c r="QP78" s="6">
        <f t="shared" si="459"/>
        <v>0</v>
      </c>
      <c r="QQ78" s="6">
        <f t="shared" si="459"/>
        <v>0</v>
      </c>
      <c r="QR78" s="6">
        <f t="shared" si="459"/>
        <v>0</v>
      </c>
      <c r="QS78" s="6">
        <f t="shared" si="459"/>
        <v>0</v>
      </c>
      <c r="QT78" s="6">
        <f t="shared" si="459"/>
        <v>0</v>
      </c>
      <c r="QU78" s="6">
        <f t="shared" si="459"/>
        <v>0</v>
      </c>
      <c r="QV78" s="6">
        <f t="shared" si="459"/>
        <v>0</v>
      </c>
      <c r="QW78" s="6">
        <f t="shared" si="459"/>
        <v>0</v>
      </c>
      <c r="QX78" s="6">
        <f t="shared" si="459"/>
        <v>0</v>
      </c>
      <c r="QY78" s="6">
        <f t="shared" si="459"/>
        <v>0</v>
      </c>
      <c r="QZ78" s="6">
        <f t="shared" si="459"/>
        <v>0</v>
      </c>
      <c r="RA78" s="6">
        <f t="shared" si="459"/>
        <v>0</v>
      </c>
      <c r="RB78" s="6">
        <f t="shared" si="459"/>
        <v>0</v>
      </c>
      <c r="RC78" s="6">
        <f t="shared" si="459"/>
        <v>0</v>
      </c>
      <c r="RD78" s="6">
        <f t="shared" si="459"/>
        <v>0</v>
      </c>
      <c r="RE78" s="6">
        <f t="shared" si="459"/>
        <v>0</v>
      </c>
      <c r="RF78" s="6">
        <f t="shared" si="459"/>
        <v>0</v>
      </c>
      <c r="RG78" s="6">
        <f t="shared" si="459"/>
        <v>0</v>
      </c>
      <c r="RH78" s="6">
        <f t="shared" si="459"/>
        <v>0</v>
      </c>
      <c r="RI78" s="6">
        <f t="shared" si="459"/>
        <v>0</v>
      </c>
      <c r="RJ78" s="6">
        <f t="shared" si="459"/>
        <v>0</v>
      </c>
      <c r="RK78" s="6">
        <f t="shared" si="459"/>
        <v>0</v>
      </c>
      <c r="RL78" s="6">
        <f t="shared" si="459"/>
        <v>0</v>
      </c>
      <c r="RM78" s="6">
        <f t="shared" si="459"/>
        <v>0</v>
      </c>
      <c r="RN78" s="6">
        <f t="shared" si="459"/>
        <v>0</v>
      </c>
      <c r="RO78" s="6">
        <f t="shared" si="459"/>
        <v>0</v>
      </c>
      <c r="RP78" s="6">
        <f t="shared" si="459"/>
        <v>0</v>
      </c>
      <c r="RQ78" s="6">
        <f t="shared" ref="RQ78:RU78" si="460">SUM(RQ67, -RQ74)</f>
        <v>0</v>
      </c>
      <c r="RR78" s="6">
        <f t="shared" si="460"/>
        <v>0</v>
      </c>
      <c r="RS78" s="6">
        <f t="shared" si="460"/>
        <v>0</v>
      </c>
      <c r="RT78" s="6">
        <f t="shared" si="460"/>
        <v>0</v>
      </c>
      <c r="RU78" s="6">
        <f t="shared" si="460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53</v>
      </c>
      <c r="KY79" s="183" t="s">
        <v>44</v>
      </c>
      <c r="KZ79" s="117" t="s">
        <v>45</v>
      </c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61">SUM(FK53, -FK57)</f>
        <v>0.35099999999999998</v>
      </c>
      <c r="FL80" s="141">
        <f t="shared" si="461"/>
        <v>0.36620000000000003</v>
      </c>
      <c r="FM80" s="115">
        <f t="shared" si="461"/>
        <v>0.35860000000000003</v>
      </c>
      <c r="FN80" s="174">
        <f t="shared" si="461"/>
        <v>0.35160000000000002</v>
      </c>
      <c r="FO80" s="141">
        <f t="shared" si="461"/>
        <v>0.36059999999999998</v>
      </c>
      <c r="FP80" s="115">
        <f t="shared" si="461"/>
        <v>0.35639999999999994</v>
      </c>
      <c r="FQ80" s="174">
        <f t="shared" si="461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62">SUM(HS51, -HS55)</f>
        <v>0.2833</v>
      </c>
      <c r="HT80" s="174">
        <f t="shared" si="462"/>
        <v>0.2923</v>
      </c>
      <c r="HU80" s="141">
        <f t="shared" si="462"/>
        <v>0.31230000000000002</v>
      </c>
      <c r="HV80" s="115">
        <f t="shared" si="462"/>
        <v>0.30420000000000003</v>
      </c>
      <c r="HW80" s="174">
        <f t="shared" si="462"/>
        <v>0.28759999999999997</v>
      </c>
      <c r="HX80" s="141">
        <f t="shared" si="462"/>
        <v>0.30209999999999998</v>
      </c>
      <c r="HY80" s="115">
        <f t="shared" si="462"/>
        <v>0.31420000000000003</v>
      </c>
      <c r="HZ80" s="174">
        <f t="shared" si="462"/>
        <v>0.31240000000000001</v>
      </c>
      <c r="IA80" s="141">
        <f t="shared" si="462"/>
        <v>0.31269999999999998</v>
      </c>
      <c r="IB80" s="115">
        <f t="shared" si="462"/>
        <v>0.3095</v>
      </c>
      <c r="IC80" s="174">
        <f t="shared" si="462"/>
        <v>0.29219999999999996</v>
      </c>
      <c r="ID80" s="218">
        <f t="shared" ref="ID80:II80" si="463">SUM(ID51, -ID56)</f>
        <v>0.29849999999999999</v>
      </c>
      <c r="IE80" s="15">
        <f t="shared" si="463"/>
        <v>0.32150000000000001</v>
      </c>
      <c r="IF80" s="174">
        <f t="shared" si="463"/>
        <v>0.30320000000000003</v>
      </c>
      <c r="IG80" s="218">
        <f t="shared" si="463"/>
        <v>0.31440000000000001</v>
      </c>
      <c r="IH80" s="15">
        <f t="shared" si="463"/>
        <v>0.32719999999999999</v>
      </c>
      <c r="II80" s="174">
        <f t="shared" si="463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64">SUM(IR55, -IR58)</f>
        <v>0.30959999999999999</v>
      </c>
      <c r="IS80" s="228">
        <f t="shared" si="464"/>
        <v>0.31339999999999996</v>
      </c>
      <c r="IT80" s="213">
        <f t="shared" si="464"/>
        <v>0.31009999999999999</v>
      </c>
      <c r="IU80" s="230">
        <f t="shared" si="464"/>
        <v>0.31190000000000001</v>
      </c>
      <c r="IV80" s="161">
        <f t="shared" si="464"/>
        <v>0.31709999999999999</v>
      </c>
      <c r="IW80" s="202">
        <f t="shared" si="464"/>
        <v>0.32289999999999996</v>
      </c>
      <c r="IX80" s="182">
        <f t="shared" si="464"/>
        <v>0.3362</v>
      </c>
      <c r="IY80" s="161">
        <f t="shared" si="464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465">SUM(JH56, -JH58)</f>
        <v>0.30030000000000001</v>
      </c>
      <c r="JI80" s="202">
        <f t="shared" si="465"/>
        <v>0.30819999999999997</v>
      </c>
      <c r="JJ80" s="182">
        <f t="shared" si="465"/>
        <v>0.29730000000000001</v>
      </c>
      <c r="JK80" s="161">
        <f t="shared" si="465"/>
        <v>0.31090000000000001</v>
      </c>
      <c r="JL80" s="202">
        <f t="shared" si="465"/>
        <v>0.31180000000000002</v>
      </c>
      <c r="JM80" s="170">
        <f t="shared" si="465"/>
        <v>0.32879999999999998</v>
      </c>
      <c r="JN80" s="110">
        <f t="shared" si="465"/>
        <v>0.31029999999999996</v>
      </c>
      <c r="JO80" s="110">
        <f t="shared" si="465"/>
        <v>0.3347</v>
      </c>
      <c r="JP80" s="110">
        <f t="shared" si="465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466">SUM(KJ51, -KJ55)</f>
        <v>0.34109999999999996</v>
      </c>
      <c r="KK80" s="115">
        <f t="shared" si="466"/>
        <v>0.31419999999999998</v>
      </c>
      <c r="KL80" s="174">
        <f t="shared" si="466"/>
        <v>0.3201</v>
      </c>
      <c r="KM80" s="141">
        <f t="shared" si="466"/>
        <v>0.32219999999999999</v>
      </c>
      <c r="KN80" s="115">
        <f t="shared" si="466"/>
        <v>0.3115</v>
      </c>
      <c r="KO80" s="174">
        <f t="shared" si="466"/>
        <v>0.30430000000000001</v>
      </c>
      <c r="KP80" s="141">
        <f t="shared" si="466"/>
        <v>0.2944</v>
      </c>
      <c r="KQ80" s="115">
        <f t="shared" si="466"/>
        <v>0.29260000000000003</v>
      </c>
      <c r="KR80" s="174">
        <f t="shared" si="466"/>
        <v>0.28489999999999999</v>
      </c>
      <c r="KS80" s="141">
        <f t="shared" ref="KS80:KT80" si="467"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82">
        <f>SUM(KX51, -KX55)</f>
        <v>0.25800000000000001</v>
      </c>
      <c r="KY80" s="115">
        <f>SUM(KY51, -KY54)</f>
        <v>0.25090000000000001</v>
      </c>
      <c r="KZ80" s="202">
        <f>SUM(KZ54, -KZ58)</f>
        <v>0.25159999999999999</v>
      </c>
      <c r="LA80" s="6">
        <f>SUM(LA67, -LA73)</f>
        <v>0</v>
      </c>
      <c r="LB80" s="6">
        <f>SUM(LB67, -LB73,)</f>
        <v>0</v>
      </c>
      <c r="LC80" s="6">
        <f>SUM(LC68, -LC74)</f>
        <v>0</v>
      </c>
      <c r="LD80" s="6">
        <f>SUM(LD67, -LD73)</f>
        <v>0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44</v>
      </c>
      <c r="KY81" s="118" t="s">
        <v>84</v>
      </c>
      <c r="KZ81" s="118" t="s">
        <v>84</v>
      </c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68">SUM(Q52, -Q56)</f>
        <v>0.107</v>
      </c>
      <c r="R82" s="171">
        <f t="shared" si="468"/>
        <v>0.11929999999999999</v>
      </c>
      <c r="S82" s="220">
        <f t="shared" si="468"/>
        <v>0.1293</v>
      </c>
      <c r="T82" s="88">
        <f t="shared" si="468"/>
        <v>0.13999999999999999</v>
      </c>
      <c r="U82" s="145">
        <f t="shared" si="468"/>
        <v>9.820000000000001E-2</v>
      </c>
      <c r="V82" s="220">
        <f t="shared" si="468"/>
        <v>0.1032</v>
      </c>
      <c r="W82" s="88">
        <f t="shared" si="468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69">SUM(BE52, -BE56)</f>
        <v>0.23449999999999999</v>
      </c>
      <c r="BF82" s="141">
        <f t="shared" si="469"/>
        <v>0.22810000000000002</v>
      </c>
      <c r="BG82" s="115">
        <f t="shared" si="469"/>
        <v>0.21359999999999998</v>
      </c>
      <c r="BH82" s="174">
        <f t="shared" si="469"/>
        <v>0.19950000000000001</v>
      </c>
      <c r="BI82" s="141">
        <f t="shared" si="469"/>
        <v>0.1976</v>
      </c>
      <c r="BJ82" s="115">
        <f t="shared" si="469"/>
        <v>0.2019</v>
      </c>
      <c r="BK82" s="174">
        <f t="shared" si="469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70">SUM(CD55, -CD58)</f>
        <v>0.19339999999999999</v>
      </c>
      <c r="CE82" s="143">
        <f t="shared" si="470"/>
        <v>0.1938</v>
      </c>
      <c r="CF82" s="113">
        <f t="shared" si="470"/>
        <v>0.18729999999999999</v>
      </c>
      <c r="CG82" s="173">
        <f t="shared" si="470"/>
        <v>0.1948</v>
      </c>
      <c r="CH82" s="143">
        <f t="shared" si="470"/>
        <v>0.19270000000000001</v>
      </c>
      <c r="CI82" s="113">
        <f t="shared" si="470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71">SUM(DT53, -DT57)</f>
        <v>0.3422</v>
      </c>
      <c r="DU82" s="161">
        <f t="shared" si="471"/>
        <v>0.3332</v>
      </c>
      <c r="DV82" s="202">
        <f t="shared" si="471"/>
        <v>0.30959999999999999</v>
      </c>
      <c r="DW82" s="182">
        <f t="shared" si="471"/>
        <v>0.3236</v>
      </c>
      <c r="DX82" s="202">
        <f t="shared" si="471"/>
        <v>0.30349999999999999</v>
      </c>
      <c r="DY82" s="111">
        <f t="shared" si="471"/>
        <v>0.27749999999999997</v>
      </c>
      <c r="DZ82" s="110">
        <f t="shared" si="47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72">SUM(EK53, -EK57)</f>
        <v>0.29409999999999997</v>
      </c>
      <c r="EL82" s="110">
        <f t="shared" si="472"/>
        <v>0.31609999999999999</v>
      </c>
      <c r="EM82" s="170">
        <f t="shared" si="472"/>
        <v>0.27789999999999998</v>
      </c>
      <c r="EN82" s="148">
        <f t="shared" si="472"/>
        <v>0.30230000000000001</v>
      </c>
      <c r="EO82" s="110">
        <f t="shared" si="472"/>
        <v>0.30509999999999998</v>
      </c>
      <c r="EP82" s="170">
        <f t="shared" si="472"/>
        <v>0.31040000000000001</v>
      </c>
      <c r="EQ82" s="148">
        <f t="shared" si="472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73">SUM(HH53, -HH57)</f>
        <v>0.28160000000000002</v>
      </c>
      <c r="HI82" s="141">
        <f t="shared" si="473"/>
        <v>0.32190000000000002</v>
      </c>
      <c r="HJ82" s="115">
        <f t="shared" si="473"/>
        <v>0.30790000000000001</v>
      </c>
      <c r="HK82" s="174">
        <f t="shared" si="473"/>
        <v>0.29680000000000001</v>
      </c>
      <c r="HL82" s="148">
        <f t="shared" si="473"/>
        <v>0.29410000000000003</v>
      </c>
      <c r="HM82" s="115">
        <f t="shared" si="473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74">SUM(HR54, -HR58)</f>
        <v>0.27639999999999998</v>
      </c>
      <c r="HS82" s="202">
        <f t="shared" si="474"/>
        <v>0.27979999999999999</v>
      </c>
      <c r="HT82" s="182">
        <f t="shared" si="474"/>
        <v>0.29020000000000001</v>
      </c>
      <c r="HU82" s="161">
        <f t="shared" si="474"/>
        <v>0.29309999999999997</v>
      </c>
      <c r="HV82" s="202">
        <f t="shared" si="474"/>
        <v>0.28459999999999996</v>
      </c>
      <c r="HW82" s="182">
        <f t="shared" si="474"/>
        <v>0.26989999999999997</v>
      </c>
      <c r="HX82" s="161">
        <f t="shared" si="474"/>
        <v>0.28270000000000001</v>
      </c>
      <c r="HY82" s="202">
        <f t="shared" si="474"/>
        <v>0.28739999999999999</v>
      </c>
      <c r="HZ82" s="170">
        <f t="shared" si="474"/>
        <v>0.30249999999999999</v>
      </c>
      <c r="IA82" s="148">
        <f t="shared" si="474"/>
        <v>0.28799999999999998</v>
      </c>
      <c r="IB82" s="110">
        <f t="shared" si="474"/>
        <v>0.28660000000000002</v>
      </c>
      <c r="IC82" s="182">
        <f t="shared" si="474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475">SUM(KH51, -KH54)</f>
        <v>0.32540000000000002</v>
      </c>
      <c r="KI82" s="174">
        <f t="shared" si="475"/>
        <v>0.32239999999999996</v>
      </c>
      <c r="KJ82" s="141">
        <f t="shared" si="475"/>
        <v>0.31499999999999995</v>
      </c>
      <c r="KK82" s="115">
        <f t="shared" si="475"/>
        <v>0.28539999999999999</v>
      </c>
      <c r="KL82" s="174">
        <f t="shared" si="475"/>
        <v>0.28209999999999996</v>
      </c>
      <c r="KM82" s="143">
        <f t="shared" si="475"/>
        <v>0.30130000000000001</v>
      </c>
      <c r="KN82" s="202">
        <f t="shared" si="475"/>
        <v>0.27290000000000003</v>
      </c>
      <c r="KO82" s="174">
        <f t="shared" si="475"/>
        <v>0.28079999999999999</v>
      </c>
      <c r="KP82" s="141">
        <f t="shared" si="475"/>
        <v>0.27640000000000003</v>
      </c>
      <c r="KQ82" s="115">
        <f t="shared" si="475"/>
        <v>0.28710000000000002</v>
      </c>
      <c r="KR82" s="174">
        <f t="shared" si="475"/>
        <v>0.28079999999999999</v>
      </c>
      <c r="KS82" s="141">
        <f t="shared" ref="KS82:KT82" si="476"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-KX54)</f>
        <v>0.24809999999999999</v>
      </c>
      <c r="KY82" s="111">
        <f>SUM(KY55, -KY58)</f>
        <v>0.24629999999999999</v>
      </c>
      <c r="KZ82" s="111">
        <f>SUM(KZ55, -KZ58)</f>
        <v>0.22769999999999999</v>
      </c>
      <c r="LA82" s="6">
        <f>SUM(LA68, -LA74)</f>
        <v>0</v>
      </c>
      <c r="LB82" s="6">
        <f>SUM(LB68, -LB74)</f>
        <v>0</v>
      </c>
      <c r="LC82" s="6">
        <f>SUM(LC67, -LC73)</f>
        <v>0</v>
      </c>
      <c r="LD82" s="6">
        <f>SUM(LD68, -LD74)</f>
        <v>0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93" t="s">
        <v>37</v>
      </c>
      <c r="KY83" s="183" t="s">
        <v>55</v>
      </c>
      <c r="KZ83" s="183" t="s">
        <v>55</v>
      </c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77">SUM(BE52, -BE55)</f>
        <v>0.2238</v>
      </c>
      <c r="BF84" s="141">
        <f t="shared" si="477"/>
        <v>0.22100000000000003</v>
      </c>
      <c r="BG84" s="115">
        <f t="shared" si="477"/>
        <v>0.2127</v>
      </c>
      <c r="BH84" s="174">
        <f t="shared" si="477"/>
        <v>0.19350000000000001</v>
      </c>
      <c r="BI84" s="141">
        <f t="shared" si="477"/>
        <v>0.18340000000000001</v>
      </c>
      <c r="BJ84" s="115">
        <f t="shared" si="477"/>
        <v>0.19309999999999999</v>
      </c>
      <c r="BK84" s="174">
        <f t="shared" si="477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78">SUM(DS54, -DS57)</f>
        <v>0.31369999999999998</v>
      </c>
      <c r="DT84" s="171">
        <f t="shared" si="478"/>
        <v>0.33260000000000001</v>
      </c>
      <c r="DU84" s="139">
        <f t="shared" si="478"/>
        <v>0.318</v>
      </c>
      <c r="DV84" s="111">
        <f t="shared" si="478"/>
        <v>0.29580000000000001</v>
      </c>
      <c r="DW84" s="171">
        <f t="shared" si="478"/>
        <v>0.3145</v>
      </c>
      <c r="DX84" s="111">
        <f t="shared" si="478"/>
        <v>0.29530000000000001</v>
      </c>
      <c r="DY84" s="110">
        <f t="shared" si="478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79">SUM(EC73, -EC80)</f>
        <v>0</v>
      </c>
      <c r="ED84" s="6">
        <f t="shared" si="479"/>
        <v>0</v>
      </c>
      <c r="EE84" s="6">
        <f t="shared" si="479"/>
        <v>0</v>
      </c>
      <c r="EF84" s="6">
        <f t="shared" si="479"/>
        <v>0</v>
      </c>
      <c r="EG84" s="6">
        <f t="shared" si="479"/>
        <v>0</v>
      </c>
      <c r="EH84" s="6">
        <f t="shared" si="479"/>
        <v>0</v>
      </c>
      <c r="EI84" s="6">
        <f t="shared" si="479"/>
        <v>0</v>
      </c>
      <c r="EK84" s="139">
        <f t="shared" ref="EK84:ES84" si="480">SUM(EK54, -EK57)</f>
        <v>0.27239999999999998</v>
      </c>
      <c r="EL84" s="111">
        <f t="shared" si="480"/>
        <v>0.2974</v>
      </c>
      <c r="EM84" s="171">
        <f t="shared" si="480"/>
        <v>0.25990000000000002</v>
      </c>
      <c r="EN84" s="139">
        <f t="shared" si="480"/>
        <v>0.27800000000000002</v>
      </c>
      <c r="EO84" s="111">
        <f t="shared" si="480"/>
        <v>0.29089999999999999</v>
      </c>
      <c r="EP84" s="171">
        <f t="shared" si="480"/>
        <v>0.27529999999999999</v>
      </c>
      <c r="EQ84" s="139">
        <f t="shared" si="480"/>
        <v>0.26890000000000003</v>
      </c>
      <c r="ER84" s="111">
        <f t="shared" si="480"/>
        <v>0.27149999999999996</v>
      </c>
      <c r="ES84" s="171">
        <f t="shared" si="480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81">SUM(GV73, -GV80)</f>
        <v>0</v>
      </c>
      <c r="GW84" s="6">
        <f t="shared" si="481"/>
        <v>0</v>
      </c>
      <c r="GX84" s="6">
        <f t="shared" si="481"/>
        <v>0</v>
      </c>
      <c r="GY84" s="6">
        <f t="shared" si="481"/>
        <v>0</v>
      </c>
      <c r="GZ84" s="6">
        <f t="shared" si="481"/>
        <v>0</v>
      </c>
      <c r="HA84" s="6">
        <f t="shared" si="481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82">SUM(HI54, -HI57)</f>
        <v>0.29370000000000002</v>
      </c>
      <c r="HJ84" s="110">
        <f t="shared" si="482"/>
        <v>0.29149999999999998</v>
      </c>
      <c r="HK84" s="170">
        <f t="shared" si="482"/>
        <v>0.28470000000000001</v>
      </c>
      <c r="HL84" s="141">
        <f t="shared" si="482"/>
        <v>0.28700000000000003</v>
      </c>
      <c r="HM84" s="110">
        <f t="shared" si="482"/>
        <v>0.27929999999999999</v>
      </c>
      <c r="HN84" s="170">
        <f t="shared" si="482"/>
        <v>0.26890000000000003</v>
      </c>
      <c r="HO84" s="148">
        <f t="shared" si="482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83">SUM(HW54, -HW57)</f>
        <v>0.25600000000000001</v>
      </c>
      <c r="HX84" s="148">
        <f t="shared" si="483"/>
        <v>0.26979999999999998</v>
      </c>
      <c r="HY84" s="110">
        <f t="shared" si="483"/>
        <v>0.2732</v>
      </c>
      <c r="HZ84" s="182">
        <f t="shared" si="483"/>
        <v>0.28079999999999999</v>
      </c>
      <c r="IA84" s="161">
        <f t="shared" si="483"/>
        <v>0.2797</v>
      </c>
      <c r="IB84" s="202">
        <f t="shared" si="483"/>
        <v>0.2767</v>
      </c>
      <c r="IC84" s="170">
        <f t="shared" si="483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Q84:JS84" si="484">SUM(JQ73, -JQ80)</f>
        <v>0</v>
      </c>
      <c r="JR84" s="6">
        <f t="shared" si="484"/>
        <v>0</v>
      </c>
      <c r="JS84" s="6">
        <f t="shared" si="484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485">SUM(KE51, -KE53)</f>
        <v>0.33289999999999997</v>
      </c>
      <c r="KF84" s="173">
        <f t="shared" si="485"/>
        <v>0.31779999999999997</v>
      </c>
      <c r="KG84" s="143">
        <f t="shared" si="485"/>
        <v>0.32579999999999998</v>
      </c>
      <c r="KH84" s="113">
        <f t="shared" si="485"/>
        <v>0.31310000000000004</v>
      </c>
      <c r="KI84" s="173">
        <f t="shared" si="485"/>
        <v>0.31859999999999999</v>
      </c>
      <c r="KJ84" s="143">
        <f t="shared" si="485"/>
        <v>0.3044</v>
      </c>
      <c r="KK84" s="113">
        <f t="shared" si="485"/>
        <v>0.27949999999999997</v>
      </c>
      <c r="KL84" s="173">
        <f t="shared" si="485"/>
        <v>0.28209999999999996</v>
      </c>
      <c r="KM84" s="141">
        <f t="shared" si="485"/>
        <v>0.29209999999999997</v>
      </c>
      <c r="KN84" s="113">
        <f t="shared" si="485"/>
        <v>0.27160000000000001</v>
      </c>
      <c r="KO84" s="173">
        <f t="shared" si="485"/>
        <v>0.27790000000000004</v>
      </c>
      <c r="KP84" s="143">
        <f t="shared" si="485"/>
        <v>0.26840000000000003</v>
      </c>
      <c r="KQ84" s="113">
        <f t="shared" si="485"/>
        <v>0.28200000000000003</v>
      </c>
      <c r="KR84" s="182">
        <f t="shared" si="485"/>
        <v>0.25259999999999999</v>
      </c>
      <c r="KS84" s="161">
        <f t="shared" ref="KS84:KT84" si="486"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4">
        <f>SUM(KX51, -KX53)</f>
        <v>0.22319999999999998</v>
      </c>
      <c r="KY84" s="113">
        <f>SUM(KY51, -KY53)</f>
        <v>0.22760000000000002</v>
      </c>
      <c r="KZ84" s="113">
        <f>SUM(KZ51, -KZ53)</f>
        <v>0.21989999999999998</v>
      </c>
      <c r="LA84" s="6">
        <f t="shared" ref="KS84:ME84" si="487">SUM(LA73, -LA80)</f>
        <v>0</v>
      </c>
      <c r="LB84" s="6">
        <f t="shared" si="487"/>
        <v>0</v>
      </c>
      <c r="LC84" s="6">
        <f t="shared" si="487"/>
        <v>0</v>
      </c>
      <c r="LD84" s="6">
        <f t="shared" si="487"/>
        <v>0</v>
      </c>
      <c r="LE84" s="6">
        <f t="shared" si="487"/>
        <v>0</v>
      </c>
      <c r="LF84" s="6">
        <f t="shared" si="487"/>
        <v>0</v>
      </c>
      <c r="LG84" s="6">
        <f t="shared" si="487"/>
        <v>0</v>
      </c>
      <c r="LH84" s="6">
        <f t="shared" si="487"/>
        <v>0</v>
      </c>
      <c r="LI84" s="6">
        <f t="shared" si="487"/>
        <v>0</v>
      </c>
      <c r="LJ84" s="6">
        <f t="shared" si="487"/>
        <v>0</v>
      </c>
      <c r="LK84" s="6">
        <f t="shared" si="487"/>
        <v>0</v>
      </c>
      <c r="LL84" s="6">
        <f t="shared" si="487"/>
        <v>0</v>
      </c>
      <c r="LM84" s="6">
        <f t="shared" si="487"/>
        <v>0</v>
      </c>
      <c r="LN84" s="6">
        <f t="shared" si="487"/>
        <v>0</v>
      </c>
      <c r="LO84" s="6">
        <f t="shared" si="487"/>
        <v>0</v>
      </c>
      <c r="LP84" s="6">
        <f t="shared" si="487"/>
        <v>0</v>
      </c>
      <c r="LQ84" s="6">
        <f t="shared" si="487"/>
        <v>0</v>
      </c>
      <c r="LR84" s="6">
        <f t="shared" si="487"/>
        <v>0</v>
      </c>
      <c r="LS84" s="6">
        <f t="shared" si="487"/>
        <v>0</v>
      </c>
      <c r="LT84" s="6">
        <f t="shared" si="487"/>
        <v>0</v>
      </c>
      <c r="LU84" s="6">
        <f t="shared" si="487"/>
        <v>0</v>
      </c>
      <c r="LV84" s="6">
        <f t="shared" si="487"/>
        <v>0</v>
      </c>
      <c r="LW84" s="6">
        <f t="shared" si="487"/>
        <v>0</v>
      </c>
      <c r="LX84" s="6">
        <f t="shared" si="487"/>
        <v>0</v>
      </c>
      <c r="LY84" s="6">
        <f t="shared" si="487"/>
        <v>0</v>
      </c>
      <c r="LZ84" s="6">
        <f t="shared" si="487"/>
        <v>0</v>
      </c>
      <c r="MA84" s="6">
        <f t="shared" si="487"/>
        <v>0</v>
      </c>
      <c r="MB84" s="6">
        <f t="shared" si="487"/>
        <v>0</v>
      </c>
      <c r="MC84" s="6">
        <f t="shared" si="487"/>
        <v>0</v>
      </c>
      <c r="MD84" s="6">
        <f t="shared" si="487"/>
        <v>0</v>
      </c>
      <c r="ME84" s="6">
        <f t="shared" si="487"/>
        <v>0</v>
      </c>
      <c r="MF84" s="6">
        <f t="shared" ref="MF84:MK84" si="488">SUM(MF73, -MF80)</f>
        <v>0</v>
      </c>
      <c r="MG84" s="6">
        <f t="shared" si="488"/>
        <v>0</v>
      </c>
      <c r="MH84" s="6">
        <f t="shared" si="488"/>
        <v>0</v>
      </c>
      <c r="MI84" s="6">
        <f t="shared" si="488"/>
        <v>0</v>
      </c>
      <c r="MJ84" s="6">
        <f t="shared" si="488"/>
        <v>0</v>
      </c>
      <c r="MK84" s="6">
        <f t="shared" si="488"/>
        <v>0</v>
      </c>
      <c r="MM84" s="6">
        <f t="shared" ref="MM84:OX84" si="489">SUM(MM73, -MM80)</f>
        <v>0</v>
      </c>
      <c r="MN84" s="6">
        <f t="shared" si="489"/>
        <v>0</v>
      </c>
      <c r="MO84" s="6">
        <f t="shared" si="489"/>
        <v>0</v>
      </c>
      <c r="MP84" s="6">
        <f t="shared" si="489"/>
        <v>0</v>
      </c>
      <c r="MQ84" s="6">
        <f t="shared" si="489"/>
        <v>0</v>
      </c>
      <c r="MR84" s="6">
        <f t="shared" si="489"/>
        <v>0</v>
      </c>
      <c r="MS84" s="6">
        <f t="shared" si="489"/>
        <v>0</v>
      </c>
      <c r="MT84" s="6">
        <f t="shared" si="489"/>
        <v>0</v>
      </c>
      <c r="MU84" s="6">
        <f t="shared" si="489"/>
        <v>0</v>
      </c>
      <c r="MV84" s="6">
        <f t="shared" si="489"/>
        <v>0</v>
      </c>
      <c r="MW84" s="6">
        <f t="shared" si="489"/>
        <v>0</v>
      </c>
      <c r="MX84" s="6">
        <f t="shared" si="489"/>
        <v>0</v>
      </c>
      <c r="MY84" s="6">
        <f t="shared" si="489"/>
        <v>0</v>
      </c>
      <c r="MZ84" s="6">
        <f t="shared" si="489"/>
        <v>0</v>
      </c>
      <c r="NA84" s="6">
        <f t="shared" si="489"/>
        <v>0</v>
      </c>
      <c r="NB84" s="6">
        <f t="shared" si="489"/>
        <v>0</v>
      </c>
      <c r="NC84" s="6">
        <f t="shared" si="489"/>
        <v>0</v>
      </c>
      <c r="ND84" s="6">
        <f t="shared" si="489"/>
        <v>0</v>
      </c>
      <c r="NE84" s="6">
        <f t="shared" si="489"/>
        <v>0</v>
      </c>
      <c r="NF84" s="6">
        <f t="shared" si="489"/>
        <v>0</v>
      </c>
      <c r="NG84" s="6">
        <f t="shared" si="489"/>
        <v>0</v>
      </c>
      <c r="NH84" s="6">
        <f t="shared" si="489"/>
        <v>0</v>
      </c>
      <c r="NI84" s="6">
        <f t="shared" si="489"/>
        <v>0</v>
      </c>
      <c r="NJ84" s="6">
        <f t="shared" si="489"/>
        <v>0</v>
      </c>
      <c r="NK84" s="6">
        <f t="shared" si="489"/>
        <v>0</v>
      </c>
      <c r="NL84" s="6">
        <f t="shared" si="489"/>
        <v>0</v>
      </c>
      <c r="NM84" s="6">
        <f t="shared" si="489"/>
        <v>0</v>
      </c>
      <c r="NN84" s="6">
        <f t="shared" si="489"/>
        <v>0</v>
      </c>
      <c r="NO84" s="6">
        <f t="shared" si="489"/>
        <v>0</v>
      </c>
      <c r="NP84" s="6">
        <f t="shared" si="489"/>
        <v>0</v>
      </c>
      <c r="NQ84" s="6">
        <f t="shared" si="489"/>
        <v>0</v>
      </c>
      <c r="NR84" s="6">
        <f t="shared" si="489"/>
        <v>0</v>
      </c>
      <c r="NS84" s="6">
        <f t="shared" si="489"/>
        <v>0</v>
      </c>
      <c r="NT84" s="6">
        <f t="shared" si="489"/>
        <v>0</v>
      </c>
      <c r="NU84" s="6">
        <f t="shared" si="489"/>
        <v>0</v>
      </c>
      <c r="NV84" s="6">
        <f t="shared" si="489"/>
        <v>0</v>
      </c>
      <c r="NW84" s="6">
        <f t="shared" si="489"/>
        <v>0</v>
      </c>
      <c r="NX84" s="6">
        <f t="shared" si="489"/>
        <v>0</v>
      </c>
      <c r="NY84" s="6">
        <f t="shared" si="489"/>
        <v>0</v>
      </c>
      <c r="NZ84" s="6">
        <f t="shared" si="489"/>
        <v>0</v>
      </c>
      <c r="OA84" s="6">
        <f t="shared" si="489"/>
        <v>0</v>
      </c>
      <c r="OB84" s="6">
        <f t="shared" si="489"/>
        <v>0</v>
      </c>
      <c r="OC84" s="6">
        <f t="shared" si="489"/>
        <v>0</v>
      </c>
      <c r="OD84" s="6">
        <f t="shared" si="489"/>
        <v>0</v>
      </c>
      <c r="OE84" s="6">
        <f t="shared" si="489"/>
        <v>0</v>
      </c>
      <c r="OF84" s="6">
        <f t="shared" si="489"/>
        <v>0</v>
      </c>
      <c r="OG84" s="6">
        <f t="shared" si="489"/>
        <v>0</v>
      </c>
      <c r="OH84" s="6">
        <f t="shared" si="489"/>
        <v>0</v>
      </c>
      <c r="OI84" s="6">
        <f t="shared" si="489"/>
        <v>0</v>
      </c>
      <c r="OJ84" s="6">
        <f t="shared" si="489"/>
        <v>0</v>
      </c>
      <c r="OK84" s="6">
        <f t="shared" si="489"/>
        <v>0</v>
      </c>
      <c r="OL84" s="6">
        <f t="shared" si="489"/>
        <v>0</v>
      </c>
      <c r="OM84" s="6">
        <f t="shared" si="489"/>
        <v>0</v>
      </c>
      <c r="ON84" s="6">
        <f t="shared" si="489"/>
        <v>0</v>
      </c>
      <c r="OO84" s="6">
        <f t="shared" si="489"/>
        <v>0</v>
      </c>
      <c r="OP84" s="6">
        <f t="shared" si="489"/>
        <v>0</v>
      </c>
      <c r="OQ84" s="6">
        <f t="shared" si="489"/>
        <v>0</v>
      </c>
      <c r="OR84" s="6">
        <f t="shared" si="489"/>
        <v>0</v>
      </c>
      <c r="OS84" s="6">
        <f t="shared" si="489"/>
        <v>0</v>
      </c>
      <c r="OT84" s="6">
        <f t="shared" si="489"/>
        <v>0</v>
      </c>
      <c r="OU84" s="6">
        <f t="shared" si="489"/>
        <v>0</v>
      </c>
      <c r="OV84" s="6">
        <f t="shared" si="489"/>
        <v>0</v>
      </c>
      <c r="OW84" s="6">
        <f t="shared" si="489"/>
        <v>0</v>
      </c>
      <c r="OX84" s="6">
        <f t="shared" si="489"/>
        <v>0</v>
      </c>
      <c r="OY84" s="6">
        <f t="shared" ref="OY84:PC84" si="490">SUM(OY73, -OY80)</f>
        <v>0</v>
      </c>
      <c r="OZ84" s="6">
        <f t="shared" si="490"/>
        <v>0</v>
      </c>
      <c r="PA84" s="6">
        <f t="shared" si="490"/>
        <v>0</v>
      </c>
      <c r="PB84" s="6">
        <f t="shared" si="490"/>
        <v>0</v>
      </c>
      <c r="PC84" s="6">
        <f t="shared" si="490"/>
        <v>0</v>
      </c>
      <c r="PE84" s="6">
        <f t="shared" ref="PE84:RP84" si="491">SUM(PE73, -PE80)</f>
        <v>0</v>
      </c>
      <c r="PF84" s="6">
        <f t="shared" si="491"/>
        <v>0</v>
      </c>
      <c r="PG84" s="6">
        <f t="shared" si="491"/>
        <v>0</v>
      </c>
      <c r="PH84" s="6">
        <f t="shared" si="491"/>
        <v>0</v>
      </c>
      <c r="PI84" s="6">
        <f t="shared" si="491"/>
        <v>0</v>
      </c>
      <c r="PJ84" s="6">
        <f t="shared" si="491"/>
        <v>0</v>
      </c>
      <c r="PK84" s="6">
        <f t="shared" si="491"/>
        <v>0</v>
      </c>
      <c r="PL84" s="6">
        <f t="shared" si="491"/>
        <v>0</v>
      </c>
      <c r="PM84" s="6">
        <f t="shared" si="491"/>
        <v>0</v>
      </c>
      <c r="PN84" s="6">
        <f t="shared" si="491"/>
        <v>0</v>
      </c>
      <c r="PO84" s="6">
        <f t="shared" si="491"/>
        <v>0</v>
      </c>
      <c r="PP84" s="6">
        <f t="shared" si="491"/>
        <v>0</v>
      </c>
      <c r="PQ84" s="6">
        <f t="shared" si="491"/>
        <v>0</v>
      </c>
      <c r="PR84" s="6">
        <f t="shared" si="491"/>
        <v>0</v>
      </c>
      <c r="PS84" s="6">
        <f t="shared" si="491"/>
        <v>0</v>
      </c>
      <c r="PT84" s="6">
        <f t="shared" si="491"/>
        <v>0</v>
      </c>
      <c r="PU84" s="6">
        <f t="shared" si="491"/>
        <v>0</v>
      </c>
      <c r="PV84" s="6">
        <f t="shared" si="491"/>
        <v>0</v>
      </c>
      <c r="PW84" s="6">
        <f t="shared" si="491"/>
        <v>0</v>
      </c>
      <c r="PX84" s="6">
        <f t="shared" si="491"/>
        <v>0</v>
      </c>
      <c r="PY84" s="6">
        <f t="shared" si="491"/>
        <v>0</v>
      </c>
      <c r="PZ84" s="6">
        <f t="shared" si="491"/>
        <v>0</v>
      </c>
      <c r="QA84" s="6">
        <f t="shared" si="491"/>
        <v>0</v>
      </c>
      <c r="QB84" s="6">
        <f t="shared" si="491"/>
        <v>0</v>
      </c>
      <c r="QC84" s="6">
        <f t="shared" si="491"/>
        <v>0</v>
      </c>
      <c r="QD84" s="6">
        <f t="shared" si="491"/>
        <v>0</v>
      </c>
      <c r="QE84" s="6">
        <f t="shared" si="491"/>
        <v>0</v>
      </c>
      <c r="QF84" s="6">
        <f t="shared" si="491"/>
        <v>0</v>
      </c>
      <c r="QG84" s="6">
        <f t="shared" si="491"/>
        <v>0</v>
      </c>
      <c r="QH84" s="6">
        <f t="shared" si="491"/>
        <v>0</v>
      </c>
      <c r="QI84" s="6">
        <f t="shared" si="491"/>
        <v>0</v>
      </c>
      <c r="QJ84" s="6">
        <f t="shared" si="491"/>
        <v>0</v>
      </c>
      <c r="QK84" s="6">
        <f t="shared" si="491"/>
        <v>0</v>
      </c>
      <c r="QL84" s="6">
        <f t="shared" si="491"/>
        <v>0</v>
      </c>
      <c r="QM84" s="6">
        <f t="shared" si="491"/>
        <v>0</v>
      </c>
      <c r="QN84" s="6">
        <f t="shared" si="491"/>
        <v>0</v>
      </c>
      <c r="QO84" s="6">
        <f t="shared" si="491"/>
        <v>0</v>
      </c>
      <c r="QP84" s="6">
        <f t="shared" si="491"/>
        <v>0</v>
      </c>
      <c r="QQ84" s="6">
        <f t="shared" si="491"/>
        <v>0</v>
      </c>
      <c r="QR84" s="6">
        <f t="shared" si="491"/>
        <v>0</v>
      </c>
      <c r="QS84" s="6">
        <f t="shared" si="491"/>
        <v>0</v>
      </c>
      <c r="QT84" s="6">
        <f t="shared" si="491"/>
        <v>0</v>
      </c>
      <c r="QU84" s="6">
        <f t="shared" si="491"/>
        <v>0</v>
      </c>
      <c r="QV84" s="6">
        <f t="shared" si="491"/>
        <v>0</v>
      </c>
      <c r="QW84" s="6">
        <f t="shared" si="491"/>
        <v>0</v>
      </c>
      <c r="QX84" s="6">
        <f t="shared" si="491"/>
        <v>0</v>
      </c>
      <c r="QY84" s="6">
        <f t="shared" si="491"/>
        <v>0</v>
      </c>
      <c r="QZ84" s="6">
        <f t="shared" si="491"/>
        <v>0</v>
      </c>
      <c r="RA84" s="6">
        <f t="shared" si="491"/>
        <v>0</v>
      </c>
      <c r="RB84" s="6">
        <f t="shared" si="491"/>
        <v>0</v>
      </c>
      <c r="RC84" s="6">
        <f t="shared" si="491"/>
        <v>0</v>
      </c>
      <c r="RD84" s="6">
        <f t="shared" si="491"/>
        <v>0</v>
      </c>
      <c r="RE84" s="6">
        <f t="shared" si="491"/>
        <v>0</v>
      </c>
      <c r="RF84" s="6">
        <f t="shared" si="491"/>
        <v>0</v>
      </c>
      <c r="RG84" s="6">
        <f t="shared" si="491"/>
        <v>0</v>
      </c>
      <c r="RH84" s="6">
        <f t="shared" si="491"/>
        <v>0</v>
      </c>
      <c r="RI84" s="6">
        <f t="shared" si="491"/>
        <v>0</v>
      </c>
      <c r="RJ84" s="6">
        <f t="shared" si="491"/>
        <v>0</v>
      </c>
      <c r="RK84" s="6">
        <f t="shared" si="491"/>
        <v>0</v>
      </c>
      <c r="RL84" s="6">
        <f t="shared" si="491"/>
        <v>0</v>
      </c>
      <c r="RM84" s="6">
        <f t="shared" si="491"/>
        <v>0</v>
      </c>
      <c r="RN84" s="6">
        <f t="shared" si="491"/>
        <v>0</v>
      </c>
      <c r="RO84" s="6">
        <f t="shared" si="491"/>
        <v>0</v>
      </c>
      <c r="RP84" s="6">
        <f t="shared" si="491"/>
        <v>0</v>
      </c>
      <c r="RQ84" s="6">
        <f t="shared" ref="RQ84:RU84" si="492">SUM(RQ73, -RQ80)</f>
        <v>0</v>
      </c>
      <c r="RR84" s="6">
        <f t="shared" si="492"/>
        <v>0</v>
      </c>
      <c r="RS84" s="6">
        <f t="shared" si="492"/>
        <v>0</v>
      </c>
      <c r="RT84" s="6">
        <f t="shared" si="492"/>
        <v>0</v>
      </c>
      <c r="RU84" s="6">
        <f t="shared" si="492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83" t="s">
        <v>37</v>
      </c>
      <c r="KZ85" s="183" t="s">
        <v>37</v>
      </c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93">SUM(BD53, -BD57)</f>
        <v>0.15740000000000001</v>
      </c>
      <c r="BE86" s="171">
        <f t="shared" si="493"/>
        <v>0.2077</v>
      </c>
      <c r="BF86" s="139">
        <f t="shared" si="493"/>
        <v>0.20429999999999998</v>
      </c>
      <c r="BG86" s="111">
        <f t="shared" si="493"/>
        <v>0.19500000000000001</v>
      </c>
      <c r="BH86" s="171">
        <f t="shared" si="493"/>
        <v>0.17849999999999999</v>
      </c>
      <c r="BI86" s="161">
        <f t="shared" si="493"/>
        <v>0.16689999999999999</v>
      </c>
      <c r="BJ86" s="111">
        <f t="shared" si="493"/>
        <v>0.18679999999999999</v>
      </c>
      <c r="BK86" s="171">
        <f t="shared" si="493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94">SUM(BV52, -BV56)</f>
        <v>0.2329</v>
      </c>
      <c r="BW86" s="115">
        <f t="shared" si="494"/>
        <v>0.22009999999999999</v>
      </c>
      <c r="BX86" s="174">
        <f t="shared" si="494"/>
        <v>0.21760000000000002</v>
      </c>
      <c r="BY86" s="218">
        <f t="shared" si="494"/>
        <v>0.25340000000000001</v>
      </c>
      <c r="BZ86" s="15">
        <f t="shared" si="494"/>
        <v>0.24309999999999998</v>
      </c>
      <c r="CA86" s="146">
        <f t="shared" si="494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95">SUM(CR52, -CR56)</f>
        <v>0.20519999999999999</v>
      </c>
      <c r="CS86" s="174">
        <f t="shared" si="495"/>
        <v>0.19850000000000001</v>
      </c>
      <c r="CT86" s="141">
        <f t="shared" si="495"/>
        <v>0.20760000000000001</v>
      </c>
      <c r="CU86" s="115">
        <f t="shared" si="495"/>
        <v>0.2117</v>
      </c>
      <c r="CV86" s="174">
        <f t="shared" si="495"/>
        <v>0.1971</v>
      </c>
      <c r="CW86" s="141">
        <f t="shared" si="495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96">SUM(HP54, -HP57)</f>
        <v>0.25619999999999998</v>
      </c>
      <c r="HQ86" s="170">
        <f t="shared" si="496"/>
        <v>0.2442</v>
      </c>
      <c r="HR86" s="148">
        <f t="shared" si="496"/>
        <v>0.23980000000000001</v>
      </c>
      <c r="HS86" s="110">
        <f t="shared" si="496"/>
        <v>0.2427</v>
      </c>
      <c r="HT86" s="170">
        <f t="shared" si="496"/>
        <v>0.24509999999999998</v>
      </c>
      <c r="HU86" s="148">
        <f t="shared" si="496"/>
        <v>0.25390000000000001</v>
      </c>
      <c r="HV86" s="110">
        <f t="shared" si="496"/>
        <v>0.25409999999999999</v>
      </c>
      <c r="HW86" s="174">
        <f t="shared" ref="HW86:IC86" si="497">SUM(HW51, -HW54)</f>
        <v>0.23859999999999998</v>
      </c>
      <c r="HX86" s="141">
        <f t="shared" si="497"/>
        <v>0.24210000000000001</v>
      </c>
      <c r="HY86" s="115">
        <f t="shared" si="497"/>
        <v>0.25170000000000003</v>
      </c>
      <c r="HZ86" s="174">
        <f t="shared" si="497"/>
        <v>0.2419</v>
      </c>
      <c r="IA86" s="141">
        <f t="shared" si="497"/>
        <v>0.25209999999999999</v>
      </c>
      <c r="IB86" s="115">
        <f t="shared" si="497"/>
        <v>0.2576</v>
      </c>
      <c r="IC86" s="174">
        <f t="shared" si="497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498">SUM(IV54, -IV57)</f>
        <v>0.28839999999999999</v>
      </c>
      <c r="IW86" s="111">
        <f t="shared" si="498"/>
        <v>0.2893</v>
      </c>
      <c r="IX86" s="171">
        <f t="shared" si="498"/>
        <v>0.29009999999999997</v>
      </c>
      <c r="IY86" s="139">
        <f t="shared" si="498"/>
        <v>0.2858</v>
      </c>
      <c r="IZ86" s="111">
        <f t="shared" si="498"/>
        <v>0.28789999999999999</v>
      </c>
      <c r="JA86" s="329">
        <f t="shared" si="498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499">SUM(KI51, -KI52)</f>
        <v>0.28149999999999997</v>
      </c>
      <c r="KJ86" s="161">
        <f t="shared" si="499"/>
        <v>0.2631</v>
      </c>
      <c r="KK86" s="202">
        <f t="shared" si="499"/>
        <v>0.25389999999999996</v>
      </c>
      <c r="KL86" s="182">
        <f t="shared" si="499"/>
        <v>0.26769999999999994</v>
      </c>
      <c r="KM86" s="161">
        <f t="shared" si="499"/>
        <v>0.28970000000000001</v>
      </c>
      <c r="KN86" s="115">
        <f t="shared" si="499"/>
        <v>0.27150000000000002</v>
      </c>
      <c r="KO86" s="182">
        <f t="shared" si="499"/>
        <v>0.26829999999999998</v>
      </c>
      <c r="KP86" s="161">
        <f t="shared" si="499"/>
        <v>0.2581</v>
      </c>
      <c r="KQ86" s="202">
        <f t="shared" si="499"/>
        <v>0.26629999999999998</v>
      </c>
      <c r="KR86" s="173">
        <f t="shared" si="499"/>
        <v>0.24639999999999995</v>
      </c>
      <c r="KS86" s="143">
        <f t="shared" ref="KS86:KT86" si="500"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15">
        <f>SUM(KY51, -KY52)</f>
        <v>0.22520000000000001</v>
      </c>
      <c r="KZ86" s="115">
        <f>SUM(KZ51, -KZ52)</f>
        <v>0.21279999999999999</v>
      </c>
      <c r="LA86" s="6">
        <f>SUM(LA73, -LA79)</f>
        <v>0</v>
      </c>
      <c r="LB86" s="6">
        <f>SUM(LB73, -LB79,)</f>
        <v>0</v>
      </c>
      <c r="LC86" s="6">
        <f>SUM(LC74, -LC80)</f>
        <v>0</v>
      </c>
      <c r="LD86" s="6">
        <f>SUM(LD73, -LD79)</f>
        <v>0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14" t="s">
        <v>41</v>
      </c>
      <c r="KZ87" s="114" t="s">
        <v>41</v>
      </c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501">SUM(DE52, -DE55)</f>
        <v>0.21659999999999999</v>
      </c>
      <c r="DF88" s="141">
        <f t="shared" si="501"/>
        <v>0.23190000000000002</v>
      </c>
      <c r="DG88" s="115">
        <f t="shared" si="501"/>
        <v>0.23139999999999999</v>
      </c>
      <c r="DH88" s="174">
        <f t="shared" si="501"/>
        <v>0.23710000000000001</v>
      </c>
      <c r="DI88" s="141">
        <f t="shared" si="501"/>
        <v>0.22919999999999999</v>
      </c>
      <c r="DJ88" s="115">
        <f t="shared" si="501"/>
        <v>0.2407</v>
      </c>
      <c r="DK88" s="174">
        <f t="shared" si="501"/>
        <v>0.2074</v>
      </c>
      <c r="DL88" s="115">
        <f t="shared" si="501"/>
        <v>0.214</v>
      </c>
      <c r="DM88" s="115">
        <f t="shared" si="501"/>
        <v>0.19929999999999998</v>
      </c>
      <c r="DN88" s="324">
        <f t="shared" si="501"/>
        <v>0.23680000000000001</v>
      </c>
      <c r="DO88" s="340">
        <f>SUM(DO73, -DO78)</f>
        <v>0</v>
      </c>
      <c r="DP88" s="115">
        <f t="shared" ref="DP88:DU88" si="502">SUM(DP52, -DP55)</f>
        <v>0.25539999999999996</v>
      </c>
      <c r="DQ88" s="174">
        <f t="shared" si="502"/>
        <v>0.22369999999999998</v>
      </c>
      <c r="DR88" s="141">
        <f t="shared" si="502"/>
        <v>0.21279999999999999</v>
      </c>
      <c r="DS88" s="115">
        <f t="shared" si="502"/>
        <v>0.20549999999999999</v>
      </c>
      <c r="DT88" s="174">
        <f t="shared" si="502"/>
        <v>0.21829999999999999</v>
      </c>
      <c r="DU88" s="141">
        <f t="shared" si="502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503">SUM(FP51, -FP53)</f>
        <v>0.24810000000000001</v>
      </c>
      <c r="FQ88" s="173">
        <f t="shared" si="503"/>
        <v>0.27559999999999996</v>
      </c>
      <c r="FR88" s="143">
        <f t="shared" si="503"/>
        <v>0.26170000000000004</v>
      </c>
      <c r="FS88" s="113">
        <f t="shared" si="503"/>
        <v>0.2591</v>
      </c>
      <c r="FT88" s="173">
        <f t="shared" si="503"/>
        <v>0.25209999999999999</v>
      </c>
      <c r="FU88" s="143">
        <f t="shared" si="503"/>
        <v>0.26449999999999996</v>
      </c>
      <c r="FV88" s="113">
        <f t="shared" si="503"/>
        <v>0.25339999999999996</v>
      </c>
      <c r="FW88" s="173">
        <f t="shared" si="503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504">SUM(HR55, -HR58)</f>
        <v>0.2389</v>
      </c>
      <c r="HS88" s="111">
        <f t="shared" si="504"/>
        <v>0.24110000000000001</v>
      </c>
      <c r="HT88" s="171">
        <f t="shared" si="504"/>
        <v>0.24420000000000003</v>
      </c>
      <c r="HU88" s="139">
        <f t="shared" si="504"/>
        <v>0.23569999999999997</v>
      </c>
      <c r="HV88" s="111">
        <f t="shared" si="504"/>
        <v>0.23419999999999999</v>
      </c>
      <c r="HW88" s="171">
        <f t="shared" si="504"/>
        <v>0.22089999999999999</v>
      </c>
      <c r="HX88" s="139">
        <f t="shared" si="504"/>
        <v>0.22269999999999998</v>
      </c>
      <c r="HY88" s="111">
        <f t="shared" si="504"/>
        <v>0.22490000000000002</v>
      </c>
      <c r="HZ88" s="173">
        <f t="shared" si="504"/>
        <v>0.23200000000000001</v>
      </c>
      <c r="IA88" s="143">
        <f t="shared" si="504"/>
        <v>0.22739999999999999</v>
      </c>
      <c r="IB88" s="113">
        <f t="shared" si="504"/>
        <v>0.23470000000000002</v>
      </c>
      <c r="IC88" s="171">
        <f t="shared" si="504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505">SUM(IF56, -IF58)</f>
        <v>0.28499999999999998</v>
      </c>
      <c r="IG88" s="220">
        <f t="shared" si="505"/>
        <v>0.28039999999999998</v>
      </c>
      <c r="IH88" s="88">
        <f t="shared" si="505"/>
        <v>0.28310000000000002</v>
      </c>
      <c r="II88" s="171">
        <f t="shared" si="505"/>
        <v>0.28959999999999997</v>
      </c>
      <c r="IJ88" s="220">
        <f t="shared" si="505"/>
        <v>0.28039999999999998</v>
      </c>
      <c r="IK88" s="88">
        <f t="shared" si="505"/>
        <v>0.28269999999999995</v>
      </c>
      <c r="IL88" s="265">
        <f t="shared" si="505"/>
        <v>0.2868</v>
      </c>
      <c r="IM88" s="139">
        <f t="shared" si="505"/>
        <v>0.2853</v>
      </c>
      <c r="IN88" s="113">
        <f t="shared" si="505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506">SUM(KL56, -KL58)</f>
        <v>0.21889999999999998</v>
      </c>
      <c r="KM88" s="148">
        <f t="shared" si="506"/>
        <v>0.21360000000000001</v>
      </c>
      <c r="KN88" s="110">
        <f t="shared" si="506"/>
        <v>0.20530000000000001</v>
      </c>
      <c r="KO88" s="170">
        <f t="shared" si="506"/>
        <v>0.1915</v>
      </c>
      <c r="KP88" s="148">
        <f t="shared" si="506"/>
        <v>0.19269999999999998</v>
      </c>
      <c r="KQ88" s="110">
        <f t="shared" si="506"/>
        <v>0.19020000000000004</v>
      </c>
      <c r="KR88" s="174">
        <f>SUM(KR52, -KR57)</f>
        <v>0.21589999999999998</v>
      </c>
      <c r="KS88" s="141">
        <f>SUM(KS52, -KS57)</f>
        <v>0.18970000000000001</v>
      </c>
      <c r="KT88" s="111">
        <f>SUM(KT52, -KT57)</f>
        <v>0.1862</v>
      </c>
      <c r="KU88" s="174">
        <f>SUM(KU52, -KU57)</f>
        <v>0.17880000000000001</v>
      </c>
      <c r="KV88" s="139">
        <f>SUM(KV52, -KV57)</f>
        <v>0.16270000000000001</v>
      </c>
      <c r="KW88" s="111">
        <f>SUM(KW52, -KW57)</f>
        <v>0.16849999999999998</v>
      </c>
      <c r="KX88" s="171">
        <f>SUM(KX52, -KX57)</f>
        <v>0.17430000000000001</v>
      </c>
      <c r="KY88" s="115">
        <f>SUM(KY52, -KY57)</f>
        <v>0.18430000000000002</v>
      </c>
      <c r="KZ88" s="115">
        <f>SUM(KZ52, -KZ57)</f>
        <v>0.20119999999999999</v>
      </c>
      <c r="LA88" s="6">
        <f>SUM(LA74, -LA80)</f>
        <v>0</v>
      </c>
      <c r="LB88" s="6">
        <f>SUM(LB74, -LB80)</f>
        <v>0</v>
      </c>
      <c r="LC88" s="6">
        <f>SUM(LC73, -LC79)</f>
        <v>0</v>
      </c>
      <c r="LD88" s="6">
        <f>SUM(LD74, -LD80)</f>
        <v>0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5" t="s">
        <v>41</v>
      </c>
      <c r="KY89" s="112" t="s">
        <v>68</v>
      </c>
      <c r="KZ89" s="112" t="s">
        <v>68</v>
      </c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507">SUM(CZ53, -CZ56)</f>
        <v>0.19919999999999999</v>
      </c>
      <c r="DA90" s="115">
        <f t="shared" si="507"/>
        <v>0.1968</v>
      </c>
      <c r="DB90" s="174">
        <f t="shared" si="507"/>
        <v>0.19270000000000001</v>
      </c>
      <c r="DC90" s="141">
        <f t="shared" si="507"/>
        <v>0.17620000000000002</v>
      </c>
      <c r="DD90" s="115">
        <f t="shared" si="507"/>
        <v>0.1749</v>
      </c>
      <c r="DE90" s="174">
        <f t="shared" si="507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508">SUM(DH55, -DH58)</f>
        <v>0.18809999999999999</v>
      </c>
      <c r="DI90" s="143">
        <f t="shared" si="508"/>
        <v>0.19260000000000002</v>
      </c>
      <c r="DJ90" s="113">
        <f t="shared" si="508"/>
        <v>0.18720000000000001</v>
      </c>
      <c r="DK90" s="173">
        <f t="shared" si="508"/>
        <v>0.193</v>
      </c>
      <c r="DL90" s="113">
        <f t="shared" si="508"/>
        <v>0.18990000000000001</v>
      </c>
      <c r="DM90" s="113">
        <f t="shared" si="508"/>
        <v>0.19640000000000002</v>
      </c>
      <c r="DN90" s="332">
        <f t="shared" si="508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509">SUM(EC79, -EC86)</f>
        <v>0</v>
      </c>
      <c r="ED90" s="6">
        <f t="shared" si="509"/>
        <v>0</v>
      </c>
      <c r="EE90" s="6">
        <f t="shared" si="509"/>
        <v>0</v>
      </c>
      <c r="EF90" s="6">
        <f t="shared" si="509"/>
        <v>0</v>
      </c>
      <c r="EG90" s="6">
        <f t="shared" si="509"/>
        <v>0</v>
      </c>
      <c r="EH90" s="6">
        <f t="shared" si="509"/>
        <v>0</v>
      </c>
      <c r="EI90" s="6">
        <f t="shared" si="509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510">SUM(FR55, -FR58)</f>
        <v>0.2482</v>
      </c>
      <c r="FS90" s="241">
        <f t="shared" si="510"/>
        <v>0.25769999999999998</v>
      </c>
      <c r="FT90" s="267">
        <f t="shared" si="510"/>
        <v>0.23880000000000001</v>
      </c>
      <c r="FU90" s="240">
        <f t="shared" si="510"/>
        <v>0.23779999999999998</v>
      </c>
      <c r="FV90" s="241">
        <f t="shared" si="510"/>
        <v>0.2422</v>
      </c>
      <c r="FW90" s="267">
        <f t="shared" si="510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511">SUM(GV79, -GV86)</f>
        <v>0</v>
      </c>
      <c r="GW90" s="6">
        <f t="shared" si="511"/>
        <v>0</v>
      </c>
      <c r="GX90" s="6">
        <f t="shared" si="511"/>
        <v>0</v>
      </c>
      <c r="GY90" s="6">
        <f t="shared" si="511"/>
        <v>0</v>
      </c>
      <c r="GZ90" s="6">
        <f t="shared" si="511"/>
        <v>0</v>
      </c>
      <c r="HA90" s="6">
        <f t="shared" si="511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Q90:JS90" si="512">SUM(JQ79, -JQ86)</f>
        <v>0</v>
      </c>
      <c r="JR90" s="6">
        <f t="shared" si="512"/>
        <v>0</v>
      </c>
      <c r="JS90" s="6">
        <f t="shared" si="512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SUM(KX53, -KX57)</f>
        <v>0.17180000000000001</v>
      </c>
      <c r="KY90" s="111">
        <f>SUM(KY53, -KY57)</f>
        <v>0.18190000000000001</v>
      </c>
      <c r="KZ90" s="111">
        <f>SUM(KZ53, -KZ57)</f>
        <v>0.19409999999999999</v>
      </c>
      <c r="LA90" s="6">
        <f t="shared" ref="KS90:ME90" si="513">SUM(LA79, -LA86)</f>
        <v>0</v>
      </c>
      <c r="LB90" s="6">
        <f t="shared" si="513"/>
        <v>0</v>
      </c>
      <c r="LC90" s="6">
        <f t="shared" si="513"/>
        <v>0</v>
      </c>
      <c r="LD90" s="6">
        <f t="shared" si="513"/>
        <v>0</v>
      </c>
      <c r="LE90" s="6">
        <f t="shared" si="513"/>
        <v>0</v>
      </c>
      <c r="LF90" s="6">
        <f t="shared" si="513"/>
        <v>0</v>
      </c>
      <c r="LG90" s="6">
        <f t="shared" si="513"/>
        <v>0</v>
      </c>
      <c r="LH90" s="6">
        <f t="shared" si="513"/>
        <v>0</v>
      </c>
      <c r="LI90" s="6">
        <f t="shared" si="513"/>
        <v>0</v>
      </c>
      <c r="LJ90" s="6">
        <f t="shared" si="513"/>
        <v>0</v>
      </c>
      <c r="LK90" s="6">
        <f t="shared" si="513"/>
        <v>0</v>
      </c>
      <c r="LL90" s="6">
        <f t="shared" si="513"/>
        <v>0</v>
      </c>
      <c r="LM90" s="6">
        <f t="shared" si="513"/>
        <v>0</v>
      </c>
      <c r="LN90" s="6">
        <f t="shared" si="513"/>
        <v>0</v>
      </c>
      <c r="LO90" s="6">
        <f t="shared" si="513"/>
        <v>0</v>
      </c>
      <c r="LP90" s="6">
        <f t="shared" si="513"/>
        <v>0</v>
      </c>
      <c r="LQ90" s="6">
        <f t="shared" si="513"/>
        <v>0</v>
      </c>
      <c r="LR90" s="6">
        <f t="shared" si="513"/>
        <v>0</v>
      </c>
      <c r="LS90" s="6">
        <f t="shared" si="513"/>
        <v>0</v>
      </c>
      <c r="LT90" s="6">
        <f t="shared" si="513"/>
        <v>0</v>
      </c>
      <c r="LU90" s="6">
        <f t="shared" si="513"/>
        <v>0</v>
      </c>
      <c r="LV90" s="6">
        <f t="shared" si="513"/>
        <v>0</v>
      </c>
      <c r="LW90" s="6">
        <f t="shared" si="513"/>
        <v>0</v>
      </c>
      <c r="LX90" s="6">
        <f t="shared" si="513"/>
        <v>0</v>
      </c>
      <c r="LY90" s="6">
        <f t="shared" si="513"/>
        <v>0</v>
      </c>
      <c r="LZ90" s="6">
        <f t="shared" si="513"/>
        <v>0</v>
      </c>
      <c r="MA90" s="6">
        <f t="shared" si="513"/>
        <v>0</v>
      </c>
      <c r="MB90" s="6">
        <f t="shared" si="513"/>
        <v>0</v>
      </c>
      <c r="MC90" s="6">
        <f t="shared" si="513"/>
        <v>0</v>
      </c>
      <c r="MD90" s="6">
        <f t="shared" si="513"/>
        <v>0</v>
      </c>
      <c r="ME90" s="6">
        <f t="shared" si="513"/>
        <v>0</v>
      </c>
      <c r="MF90" s="6">
        <f t="shared" ref="MF90:MK90" si="514">SUM(MF79, -MF86)</f>
        <v>0</v>
      </c>
      <c r="MG90" s="6">
        <f t="shared" si="514"/>
        <v>0</v>
      </c>
      <c r="MH90" s="6">
        <f t="shared" si="514"/>
        <v>0</v>
      </c>
      <c r="MI90" s="6">
        <f t="shared" si="514"/>
        <v>0</v>
      </c>
      <c r="MJ90" s="6">
        <f t="shared" si="514"/>
        <v>0</v>
      </c>
      <c r="MK90" s="6">
        <f t="shared" si="514"/>
        <v>0</v>
      </c>
      <c r="MM90" s="6">
        <f t="shared" ref="MM90:OX90" si="515">SUM(MM79, -MM86)</f>
        <v>0</v>
      </c>
      <c r="MN90" s="6">
        <f t="shared" si="515"/>
        <v>0</v>
      </c>
      <c r="MO90" s="6">
        <f t="shared" si="515"/>
        <v>0</v>
      </c>
      <c r="MP90" s="6">
        <f t="shared" si="515"/>
        <v>0</v>
      </c>
      <c r="MQ90" s="6">
        <f t="shared" si="515"/>
        <v>0</v>
      </c>
      <c r="MR90" s="6">
        <f t="shared" si="515"/>
        <v>0</v>
      </c>
      <c r="MS90" s="6">
        <f t="shared" si="515"/>
        <v>0</v>
      </c>
      <c r="MT90" s="6">
        <f t="shared" si="515"/>
        <v>0</v>
      </c>
      <c r="MU90" s="6">
        <f t="shared" si="515"/>
        <v>0</v>
      </c>
      <c r="MV90" s="6">
        <f t="shared" si="515"/>
        <v>0</v>
      </c>
      <c r="MW90" s="6">
        <f t="shared" si="515"/>
        <v>0</v>
      </c>
      <c r="MX90" s="6">
        <f t="shared" si="515"/>
        <v>0</v>
      </c>
      <c r="MY90" s="6">
        <f t="shared" si="515"/>
        <v>0</v>
      </c>
      <c r="MZ90" s="6">
        <f t="shared" si="515"/>
        <v>0</v>
      </c>
      <c r="NA90" s="6">
        <f t="shared" si="515"/>
        <v>0</v>
      </c>
      <c r="NB90" s="6">
        <f t="shared" si="515"/>
        <v>0</v>
      </c>
      <c r="NC90" s="6">
        <f t="shared" si="515"/>
        <v>0</v>
      </c>
      <c r="ND90" s="6">
        <f t="shared" si="515"/>
        <v>0</v>
      </c>
      <c r="NE90" s="6">
        <f t="shared" si="515"/>
        <v>0</v>
      </c>
      <c r="NF90" s="6">
        <f t="shared" si="515"/>
        <v>0</v>
      </c>
      <c r="NG90" s="6">
        <f t="shared" si="515"/>
        <v>0</v>
      </c>
      <c r="NH90" s="6">
        <f t="shared" si="515"/>
        <v>0</v>
      </c>
      <c r="NI90" s="6">
        <f t="shared" si="515"/>
        <v>0</v>
      </c>
      <c r="NJ90" s="6">
        <f t="shared" si="515"/>
        <v>0</v>
      </c>
      <c r="NK90" s="6">
        <f t="shared" si="515"/>
        <v>0</v>
      </c>
      <c r="NL90" s="6">
        <f t="shared" si="515"/>
        <v>0</v>
      </c>
      <c r="NM90" s="6">
        <f t="shared" si="515"/>
        <v>0</v>
      </c>
      <c r="NN90" s="6">
        <f t="shared" si="515"/>
        <v>0</v>
      </c>
      <c r="NO90" s="6">
        <f t="shared" si="515"/>
        <v>0</v>
      </c>
      <c r="NP90" s="6">
        <f t="shared" si="515"/>
        <v>0</v>
      </c>
      <c r="NQ90" s="6">
        <f t="shared" si="515"/>
        <v>0</v>
      </c>
      <c r="NR90" s="6">
        <f t="shared" si="515"/>
        <v>0</v>
      </c>
      <c r="NS90" s="6">
        <f t="shared" si="515"/>
        <v>0</v>
      </c>
      <c r="NT90" s="6">
        <f t="shared" si="515"/>
        <v>0</v>
      </c>
      <c r="NU90" s="6">
        <f t="shared" si="515"/>
        <v>0</v>
      </c>
      <c r="NV90" s="6">
        <f t="shared" si="515"/>
        <v>0</v>
      </c>
      <c r="NW90" s="6">
        <f t="shared" si="515"/>
        <v>0</v>
      </c>
      <c r="NX90" s="6">
        <f t="shared" si="515"/>
        <v>0</v>
      </c>
      <c r="NY90" s="6">
        <f t="shared" si="515"/>
        <v>0</v>
      </c>
      <c r="NZ90" s="6">
        <f t="shared" si="515"/>
        <v>0</v>
      </c>
      <c r="OA90" s="6">
        <f t="shared" si="515"/>
        <v>0</v>
      </c>
      <c r="OB90" s="6">
        <f t="shared" si="515"/>
        <v>0</v>
      </c>
      <c r="OC90" s="6">
        <f t="shared" si="515"/>
        <v>0</v>
      </c>
      <c r="OD90" s="6">
        <f t="shared" si="515"/>
        <v>0</v>
      </c>
      <c r="OE90" s="6">
        <f t="shared" si="515"/>
        <v>0</v>
      </c>
      <c r="OF90" s="6">
        <f t="shared" si="515"/>
        <v>0</v>
      </c>
      <c r="OG90" s="6">
        <f t="shared" si="515"/>
        <v>0</v>
      </c>
      <c r="OH90" s="6">
        <f t="shared" si="515"/>
        <v>0</v>
      </c>
      <c r="OI90" s="6">
        <f t="shared" si="515"/>
        <v>0</v>
      </c>
      <c r="OJ90" s="6">
        <f t="shared" si="515"/>
        <v>0</v>
      </c>
      <c r="OK90" s="6">
        <f t="shared" si="515"/>
        <v>0</v>
      </c>
      <c r="OL90" s="6">
        <f t="shared" si="515"/>
        <v>0</v>
      </c>
      <c r="OM90" s="6">
        <f t="shared" si="515"/>
        <v>0</v>
      </c>
      <c r="ON90" s="6">
        <f t="shared" si="515"/>
        <v>0</v>
      </c>
      <c r="OO90" s="6">
        <f t="shared" si="515"/>
        <v>0</v>
      </c>
      <c r="OP90" s="6">
        <f t="shared" si="515"/>
        <v>0</v>
      </c>
      <c r="OQ90" s="6">
        <f t="shared" si="515"/>
        <v>0</v>
      </c>
      <c r="OR90" s="6">
        <f t="shared" si="515"/>
        <v>0</v>
      </c>
      <c r="OS90" s="6">
        <f t="shared" si="515"/>
        <v>0</v>
      </c>
      <c r="OT90" s="6">
        <f t="shared" si="515"/>
        <v>0</v>
      </c>
      <c r="OU90" s="6">
        <f t="shared" si="515"/>
        <v>0</v>
      </c>
      <c r="OV90" s="6">
        <f t="shared" si="515"/>
        <v>0</v>
      </c>
      <c r="OW90" s="6">
        <f t="shared" si="515"/>
        <v>0</v>
      </c>
      <c r="OX90" s="6">
        <f t="shared" si="515"/>
        <v>0</v>
      </c>
      <c r="OY90" s="6">
        <f t="shared" ref="OY90:PC90" si="516">SUM(OY79, -OY86)</f>
        <v>0</v>
      </c>
      <c r="OZ90" s="6">
        <f t="shared" si="516"/>
        <v>0</v>
      </c>
      <c r="PA90" s="6">
        <f t="shared" si="516"/>
        <v>0</v>
      </c>
      <c r="PB90" s="6">
        <f t="shared" si="516"/>
        <v>0</v>
      </c>
      <c r="PC90" s="6">
        <f t="shared" si="516"/>
        <v>0</v>
      </c>
      <c r="PE90" s="6">
        <f t="shared" ref="PE90:RP90" si="517">SUM(PE79, -PE86)</f>
        <v>0</v>
      </c>
      <c r="PF90" s="6">
        <f t="shared" si="517"/>
        <v>0</v>
      </c>
      <c r="PG90" s="6">
        <f t="shared" si="517"/>
        <v>0</v>
      </c>
      <c r="PH90" s="6">
        <f t="shared" si="517"/>
        <v>0</v>
      </c>
      <c r="PI90" s="6">
        <f t="shared" si="517"/>
        <v>0</v>
      </c>
      <c r="PJ90" s="6">
        <f t="shared" si="517"/>
        <v>0</v>
      </c>
      <c r="PK90" s="6">
        <f t="shared" si="517"/>
        <v>0</v>
      </c>
      <c r="PL90" s="6">
        <f t="shared" si="517"/>
        <v>0</v>
      </c>
      <c r="PM90" s="6">
        <f t="shared" si="517"/>
        <v>0</v>
      </c>
      <c r="PN90" s="6">
        <f t="shared" si="517"/>
        <v>0</v>
      </c>
      <c r="PO90" s="6">
        <f t="shared" si="517"/>
        <v>0</v>
      </c>
      <c r="PP90" s="6">
        <f t="shared" si="517"/>
        <v>0</v>
      </c>
      <c r="PQ90" s="6">
        <f t="shared" si="517"/>
        <v>0</v>
      </c>
      <c r="PR90" s="6">
        <f t="shared" si="517"/>
        <v>0</v>
      </c>
      <c r="PS90" s="6">
        <f t="shared" si="517"/>
        <v>0</v>
      </c>
      <c r="PT90" s="6">
        <f t="shared" si="517"/>
        <v>0</v>
      </c>
      <c r="PU90" s="6">
        <f t="shared" si="517"/>
        <v>0</v>
      </c>
      <c r="PV90" s="6">
        <f t="shared" si="517"/>
        <v>0</v>
      </c>
      <c r="PW90" s="6">
        <f t="shared" si="517"/>
        <v>0</v>
      </c>
      <c r="PX90" s="6">
        <f t="shared" si="517"/>
        <v>0</v>
      </c>
      <c r="PY90" s="6">
        <f t="shared" si="517"/>
        <v>0</v>
      </c>
      <c r="PZ90" s="6">
        <f t="shared" si="517"/>
        <v>0</v>
      </c>
      <c r="QA90" s="6">
        <f t="shared" si="517"/>
        <v>0</v>
      </c>
      <c r="QB90" s="6">
        <f t="shared" si="517"/>
        <v>0</v>
      </c>
      <c r="QC90" s="6">
        <f t="shared" si="517"/>
        <v>0</v>
      </c>
      <c r="QD90" s="6">
        <f t="shared" si="517"/>
        <v>0</v>
      </c>
      <c r="QE90" s="6">
        <f t="shared" si="517"/>
        <v>0</v>
      </c>
      <c r="QF90" s="6">
        <f t="shared" si="517"/>
        <v>0</v>
      </c>
      <c r="QG90" s="6">
        <f t="shared" si="517"/>
        <v>0</v>
      </c>
      <c r="QH90" s="6">
        <f t="shared" si="517"/>
        <v>0</v>
      </c>
      <c r="QI90" s="6">
        <f t="shared" si="517"/>
        <v>0</v>
      </c>
      <c r="QJ90" s="6">
        <f t="shared" si="517"/>
        <v>0</v>
      </c>
      <c r="QK90" s="6">
        <f t="shared" si="517"/>
        <v>0</v>
      </c>
      <c r="QL90" s="6">
        <f t="shared" si="517"/>
        <v>0</v>
      </c>
      <c r="QM90" s="6">
        <f t="shared" si="517"/>
        <v>0</v>
      </c>
      <c r="QN90" s="6">
        <f t="shared" si="517"/>
        <v>0</v>
      </c>
      <c r="QO90" s="6">
        <f t="shared" si="517"/>
        <v>0</v>
      </c>
      <c r="QP90" s="6">
        <f t="shared" si="517"/>
        <v>0</v>
      </c>
      <c r="QQ90" s="6">
        <f t="shared" si="517"/>
        <v>0</v>
      </c>
      <c r="QR90" s="6">
        <f t="shared" si="517"/>
        <v>0</v>
      </c>
      <c r="QS90" s="6">
        <f t="shared" si="517"/>
        <v>0</v>
      </c>
      <c r="QT90" s="6">
        <f t="shared" si="517"/>
        <v>0</v>
      </c>
      <c r="QU90" s="6">
        <f t="shared" si="517"/>
        <v>0</v>
      </c>
      <c r="QV90" s="6">
        <f t="shared" si="517"/>
        <v>0</v>
      </c>
      <c r="QW90" s="6">
        <f t="shared" si="517"/>
        <v>0</v>
      </c>
      <c r="QX90" s="6">
        <f t="shared" si="517"/>
        <v>0</v>
      </c>
      <c r="QY90" s="6">
        <f t="shared" si="517"/>
        <v>0</v>
      </c>
      <c r="QZ90" s="6">
        <f t="shared" si="517"/>
        <v>0</v>
      </c>
      <c r="RA90" s="6">
        <f t="shared" si="517"/>
        <v>0</v>
      </c>
      <c r="RB90" s="6">
        <f t="shared" si="517"/>
        <v>0</v>
      </c>
      <c r="RC90" s="6">
        <f t="shared" si="517"/>
        <v>0</v>
      </c>
      <c r="RD90" s="6">
        <f t="shared" si="517"/>
        <v>0</v>
      </c>
      <c r="RE90" s="6">
        <f t="shared" si="517"/>
        <v>0</v>
      </c>
      <c r="RF90" s="6">
        <f t="shared" si="517"/>
        <v>0</v>
      </c>
      <c r="RG90" s="6">
        <f t="shared" si="517"/>
        <v>0</v>
      </c>
      <c r="RH90" s="6">
        <f t="shared" si="517"/>
        <v>0</v>
      </c>
      <c r="RI90" s="6">
        <f t="shared" si="517"/>
        <v>0</v>
      </c>
      <c r="RJ90" s="6">
        <f t="shared" si="517"/>
        <v>0</v>
      </c>
      <c r="RK90" s="6">
        <f t="shared" si="517"/>
        <v>0</v>
      </c>
      <c r="RL90" s="6">
        <f t="shared" si="517"/>
        <v>0</v>
      </c>
      <c r="RM90" s="6">
        <f t="shared" si="517"/>
        <v>0</v>
      </c>
      <c r="RN90" s="6">
        <f t="shared" si="517"/>
        <v>0</v>
      </c>
      <c r="RO90" s="6">
        <f t="shared" si="517"/>
        <v>0</v>
      </c>
      <c r="RP90" s="6">
        <f t="shared" si="517"/>
        <v>0</v>
      </c>
      <c r="RQ90" s="6">
        <f t="shared" ref="RQ90:RU90" si="518">SUM(RQ79, -RQ86)</f>
        <v>0</v>
      </c>
      <c r="RR90" s="6">
        <f t="shared" si="518"/>
        <v>0</v>
      </c>
      <c r="RS90" s="6">
        <f t="shared" si="518"/>
        <v>0</v>
      </c>
      <c r="RT90" s="6">
        <f t="shared" si="518"/>
        <v>0</v>
      </c>
      <c r="RU90" s="6">
        <f t="shared" si="518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2" t="s">
        <v>70</v>
      </c>
      <c r="KY91" s="114" t="s">
        <v>39</v>
      </c>
      <c r="KZ91" s="117" t="s">
        <v>48</v>
      </c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519">SUM(FR56, -FR58)</f>
        <v>0.23520000000000002</v>
      </c>
      <c r="FS92" s="111">
        <f t="shared" si="519"/>
        <v>0.23280000000000001</v>
      </c>
      <c r="FT92" s="171">
        <f t="shared" si="519"/>
        <v>0.22600000000000003</v>
      </c>
      <c r="FU92" s="139">
        <f t="shared" si="519"/>
        <v>0.21449999999999997</v>
      </c>
      <c r="FV92" s="111">
        <f t="shared" si="519"/>
        <v>0.216</v>
      </c>
      <c r="FW92" s="171">
        <f t="shared" si="519"/>
        <v>0.22409999999999999</v>
      </c>
      <c r="FX92" s="139">
        <f t="shared" si="519"/>
        <v>0.23620000000000002</v>
      </c>
      <c r="FY92" s="111">
        <f t="shared" si="519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520">SUM(HH51, -HH52)</f>
        <v>0.22439999999999999</v>
      </c>
      <c r="HI92" s="161">
        <f t="shared" si="520"/>
        <v>0.21510000000000001</v>
      </c>
      <c r="HJ92" s="202">
        <f t="shared" si="520"/>
        <v>0.20879999999999999</v>
      </c>
      <c r="HK92" s="182">
        <f t="shared" si="520"/>
        <v>0.21330000000000002</v>
      </c>
      <c r="HL92" s="161">
        <f t="shared" si="520"/>
        <v>0.2278</v>
      </c>
      <c r="HM92" s="202">
        <f t="shared" si="520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521">SUM(IV51, -IV54)</f>
        <v>0.26730000000000004</v>
      </c>
      <c r="IW92" s="115">
        <f t="shared" si="521"/>
        <v>0.2631</v>
      </c>
      <c r="IX92" s="174">
        <f t="shared" si="521"/>
        <v>0.2571</v>
      </c>
      <c r="IY92" s="141">
        <f t="shared" si="521"/>
        <v>0.26069999999999999</v>
      </c>
      <c r="IZ92" s="115">
        <f t="shared" si="521"/>
        <v>0.27410000000000001</v>
      </c>
      <c r="JA92" s="324">
        <f t="shared" si="521"/>
        <v>0.22989999999999999</v>
      </c>
      <c r="JB92" s="141">
        <f t="shared" si="521"/>
        <v>0.22180000000000002</v>
      </c>
      <c r="JC92" s="115">
        <f t="shared" si="521"/>
        <v>0.2334</v>
      </c>
      <c r="JD92" s="174">
        <f t="shared" si="521"/>
        <v>0.20800000000000002</v>
      </c>
      <c r="JE92" s="141">
        <f t="shared" si="521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SUM(KX52, -KX56)</f>
        <v>0.16289999999999999</v>
      </c>
      <c r="KY92" s="111">
        <f>SUM(KY52, -KY56)</f>
        <v>0.1673</v>
      </c>
      <c r="KZ92" s="115">
        <f>SUM(KZ54, -KZ57)</f>
        <v>0.15920000000000001</v>
      </c>
      <c r="LA92" s="6">
        <f>SUM(LA79, -LA85)</f>
        <v>0</v>
      </c>
      <c r="LB92" s="6">
        <f>SUM(LB79, -LB85,)</f>
        <v>0</v>
      </c>
      <c r="LC92" s="6">
        <f>SUM(LC80, -LC86)</f>
        <v>0</v>
      </c>
      <c r="LD92" s="6">
        <f>SUM(LD79, -LD85)</f>
        <v>0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5" t="s">
        <v>39</v>
      </c>
      <c r="KY93" s="112" t="s">
        <v>70</v>
      </c>
      <c r="KZ93" s="109" t="s">
        <v>57</v>
      </c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522">SUM(BU54, -BU56)</f>
        <v>0.1968</v>
      </c>
      <c r="BV94" s="141">
        <f t="shared" si="522"/>
        <v>0.19769999999999999</v>
      </c>
      <c r="BW94" s="115">
        <f t="shared" si="522"/>
        <v>0.17959999999999998</v>
      </c>
      <c r="BX94" s="174">
        <f t="shared" si="522"/>
        <v>0.1862</v>
      </c>
      <c r="BY94" s="218">
        <f t="shared" si="522"/>
        <v>0.19790000000000002</v>
      </c>
      <c r="BZ94" s="15">
        <f t="shared" si="522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523">SUM(DC54, -DC56)</f>
        <v>0.15679999999999999</v>
      </c>
      <c r="DD94" s="115">
        <f t="shared" si="523"/>
        <v>0.16189999999999999</v>
      </c>
      <c r="DE94" s="174">
        <f t="shared" si="523"/>
        <v>0.18730000000000002</v>
      </c>
      <c r="DF94" s="141">
        <f t="shared" si="523"/>
        <v>0.18480000000000002</v>
      </c>
      <c r="DG94" s="115">
        <f t="shared" si="523"/>
        <v>0.18049999999999999</v>
      </c>
      <c r="DH94" s="174">
        <f t="shared" si="523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524">SUM(IC56, -IC57)</f>
        <v>0.21279999999999999</v>
      </c>
      <c r="ID94" s="219">
        <f t="shared" si="524"/>
        <v>0.23220000000000002</v>
      </c>
      <c r="IE94" s="91">
        <f t="shared" si="524"/>
        <v>0.21600000000000003</v>
      </c>
      <c r="IF94" s="173">
        <f t="shared" si="524"/>
        <v>0.23359999999999997</v>
      </c>
      <c r="IG94" s="219">
        <f t="shared" si="524"/>
        <v>0.22500000000000001</v>
      </c>
      <c r="IH94" s="91">
        <f t="shared" si="524"/>
        <v>0.2369</v>
      </c>
      <c r="II94" s="173">
        <f t="shared" si="524"/>
        <v>0.2482</v>
      </c>
      <c r="IJ94" s="219">
        <f>SUM(IJ51, -IJ53)</f>
        <v>0.2505</v>
      </c>
      <c r="IK94" s="15">
        <f t="shared" ref="IK94:IP94" si="525">SUM(IK51, -IK54)</f>
        <v>0.25749999999999995</v>
      </c>
      <c r="IL94" s="146">
        <f t="shared" si="525"/>
        <v>0.22690000000000002</v>
      </c>
      <c r="IM94" s="141">
        <f t="shared" si="525"/>
        <v>0.25890000000000002</v>
      </c>
      <c r="IN94" s="115">
        <f t="shared" si="525"/>
        <v>0.2707</v>
      </c>
      <c r="IO94" s="174">
        <f t="shared" si="525"/>
        <v>0.26700000000000002</v>
      </c>
      <c r="IP94" s="141">
        <f t="shared" si="525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526">SUM(IV56, -IV57)</f>
        <v>0.2505</v>
      </c>
      <c r="IW94" s="202">
        <f t="shared" si="526"/>
        <v>0.25309999999999999</v>
      </c>
      <c r="IX94" s="182">
        <f t="shared" si="526"/>
        <v>0.25389999999999996</v>
      </c>
      <c r="IY94" s="161">
        <f t="shared" si="526"/>
        <v>0.22970000000000002</v>
      </c>
      <c r="IZ94" s="202">
        <f t="shared" si="526"/>
        <v>0.2276</v>
      </c>
      <c r="JA94" s="330">
        <f t="shared" si="526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527">SUM(KC54, -KC57)</f>
        <v>0.25269999999999998</v>
      </c>
      <c r="KD94" s="141">
        <f t="shared" si="527"/>
        <v>0.21629999999999999</v>
      </c>
      <c r="KE94" s="111">
        <f t="shared" si="527"/>
        <v>0.23519999999999999</v>
      </c>
      <c r="KF94" s="171">
        <f t="shared" si="527"/>
        <v>0.23810000000000001</v>
      </c>
      <c r="KG94" s="139">
        <f t="shared" si="527"/>
        <v>0.23340000000000002</v>
      </c>
      <c r="KH94" s="111">
        <f t="shared" si="527"/>
        <v>0.2273</v>
      </c>
      <c r="KI94" s="171">
        <f t="shared" si="527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1">
        <f>SUM(KX53, -KX56)</f>
        <v>0.16039999999999999</v>
      </c>
      <c r="KY94" s="115">
        <f>SUM(KY53, -KY56)</f>
        <v>0.16489999999999999</v>
      </c>
      <c r="KZ94" s="202">
        <f>SUM(KZ56, -KZ58)</f>
        <v>0.15</v>
      </c>
      <c r="LA94" s="6">
        <f>SUM(LA80, -LA86)</f>
        <v>0</v>
      </c>
      <c r="LB94" s="6">
        <f>SUM(LB80, -LB86)</f>
        <v>0</v>
      </c>
      <c r="LC94" s="6">
        <f>SUM(LC79, -LC85)</f>
        <v>0</v>
      </c>
      <c r="LD94" s="6">
        <f>SUM(LD80, -LD86)</f>
        <v>0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8" t="s">
        <v>48</v>
      </c>
      <c r="KY95" s="117" t="s">
        <v>48</v>
      </c>
      <c r="KZ95" s="114" t="s">
        <v>39</v>
      </c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528">SUM(EC85, -EC92)</f>
        <v>0</v>
      </c>
      <c r="ED96" s="6">
        <f t="shared" si="528"/>
        <v>0</v>
      </c>
      <c r="EE96" s="6">
        <f t="shared" si="528"/>
        <v>0</v>
      </c>
      <c r="EF96" s="6">
        <f t="shared" si="528"/>
        <v>0</v>
      </c>
      <c r="EG96" s="6">
        <f t="shared" si="528"/>
        <v>0</v>
      </c>
      <c r="EH96" s="6">
        <f t="shared" si="528"/>
        <v>0</v>
      </c>
      <c r="EI96" s="6">
        <f t="shared" si="528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529">SUM(GV85, -GV92)</f>
        <v>0</v>
      </c>
      <c r="GW96" s="6">
        <f t="shared" si="529"/>
        <v>0</v>
      </c>
      <c r="GX96" s="6">
        <f t="shared" si="529"/>
        <v>0</v>
      </c>
      <c r="GY96" s="6">
        <f t="shared" si="529"/>
        <v>0</v>
      </c>
      <c r="GZ96" s="6">
        <f t="shared" si="529"/>
        <v>0</v>
      </c>
      <c r="HA96" s="6">
        <f t="shared" si="529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530">SUM(IL52, -IL56)</f>
        <v>0.21159999999999998</v>
      </c>
      <c r="IM96" s="141">
        <f t="shared" si="530"/>
        <v>0.23349999999999999</v>
      </c>
      <c r="IN96" s="115">
        <f t="shared" si="530"/>
        <v>0.2311</v>
      </c>
      <c r="IO96" s="174">
        <f t="shared" si="530"/>
        <v>0.21390000000000001</v>
      </c>
      <c r="IP96" s="141">
        <f t="shared" si="530"/>
        <v>0.2213</v>
      </c>
      <c r="IQ96" s="115">
        <f t="shared" si="530"/>
        <v>0.21010000000000001</v>
      </c>
      <c r="IR96" s="174">
        <f t="shared" si="530"/>
        <v>0.21340000000000001</v>
      </c>
      <c r="IS96" s="218">
        <f t="shared" si="530"/>
        <v>0.20580000000000001</v>
      </c>
      <c r="IT96" s="15">
        <f t="shared" si="530"/>
        <v>0.20780000000000001</v>
      </c>
      <c r="IU96" s="146">
        <f t="shared" ref="IU96:JA96" si="531">SUM(IU52, -IU56)</f>
        <v>0.20669999999999999</v>
      </c>
      <c r="IV96" s="141">
        <f t="shared" si="531"/>
        <v>0.20640000000000003</v>
      </c>
      <c r="IW96" s="115">
        <f t="shared" si="531"/>
        <v>0.2041</v>
      </c>
      <c r="IX96" s="174">
        <f t="shared" si="531"/>
        <v>0.20140000000000002</v>
      </c>
      <c r="IY96" s="141">
        <f t="shared" si="531"/>
        <v>0.20319999999999999</v>
      </c>
      <c r="IZ96" s="115">
        <f t="shared" si="531"/>
        <v>0.20149999999999998</v>
      </c>
      <c r="JA96" s="324">
        <f t="shared" si="531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Q96:JS96" si="532">SUM(JQ85, -JQ92)</f>
        <v>0</v>
      </c>
      <c r="JR96" s="6">
        <f t="shared" si="532"/>
        <v>0</v>
      </c>
      <c r="JS96" s="6">
        <f t="shared" si="532"/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533">SUM(JW55, -JW57)</f>
        <v>0.22689999999999999</v>
      </c>
      <c r="JX96" s="240">
        <f t="shared" si="533"/>
        <v>0.24209999999999998</v>
      </c>
      <c r="JY96" s="241">
        <f t="shared" si="533"/>
        <v>0.24199999999999999</v>
      </c>
      <c r="JZ96" s="267">
        <f t="shared" si="533"/>
        <v>0.22039999999999998</v>
      </c>
      <c r="KA96" s="240">
        <f t="shared" si="533"/>
        <v>0.21480000000000002</v>
      </c>
      <c r="KB96" s="241">
        <f t="shared" si="533"/>
        <v>0.20860000000000001</v>
      </c>
      <c r="KC96" s="267">
        <f t="shared" si="533"/>
        <v>0.2147</v>
      </c>
      <c r="KD96" s="240">
        <f t="shared" si="533"/>
        <v>0.18379999999999999</v>
      </c>
      <c r="KE96" s="241">
        <f t="shared" si="533"/>
        <v>0.19850000000000001</v>
      </c>
      <c r="KF96" s="267">
        <f t="shared" si="533"/>
        <v>0.20200000000000001</v>
      </c>
      <c r="KG96" s="240">
        <f t="shared" si="533"/>
        <v>0.20700000000000002</v>
      </c>
      <c r="KH96" s="241">
        <f t="shared" si="533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4">
        <f>SUM(KX54, -KX57)</f>
        <v>0.1469</v>
      </c>
      <c r="KY96" s="115">
        <f>SUM(KY54, -KY57)</f>
        <v>0.15860000000000002</v>
      </c>
      <c r="KZ96" s="111">
        <f>SUM(KZ52, -KZ56)</f>
        <v>0.14360000000000001</v>
      </c>
      <c r="LA96" s="6">
        <f t="shared" ref="KS96:ME96" si="534">SUM(LA85, -LA92)</f>
        <v>0</v>
      </c>
      <c r="LB96" s="6">
        <f t="shared" si="534"/>
        <v>0</v>
      </c>
      <c r="LC96" s="6">
        <f t="shared" si="534"/>
        <v>0</v>
      </c>
      <c r="LD96" s="6">
        <f t="shared" si="534"/>
        <v>0</v>
      </c>
      <c r="LE96" s="6">
        <f t="shared" si="534"/>
        <v>0</v>
      </c>
      <c r="LF96" s="6">
        <f t="shared" si="534"/>
        <v>0</v>
      </c>
      <c r="LG96" s="6">
        <f t="shared" si="534"/>
        <v>0</v>
      </c>
      <c r="LH96" s="6">
        <f t="shared" si="534"/>
        <v>0</v>
      </c>
      <c r="LI96" s="6">
        <f t="shared" si="534"/>
        <v>0</v>
      </c>
      <c r="LJ96" s="6">
        <f t="shared" si="534"/>
        <v>0</v>
      </c>
      <c r="LK96" s="6">
        <f t="shared" si="534"/>
        <v>0</v>
      </c>
      <c r="LL96" s="6">
        <f t="shared" si="534"/>
        <v>0</v>
      </c>
      <c r="LM96" s="6">
        <f t="shared" si="534"/>
        <v>0</v>
      </c>
      <c r="LN96" s="6">
        <f t="shared" si="534"/>
        <v>0</v>
      </c>
      <c r="LO96" s="6">
        <f t="shared" si="534"/>
        <v>0</v>
      </c>
      <c r="LP96" s="6">
        <f t="shared" si="534"/>
        <v>0</v>
      </c>
      <c r="LQ96" s="6">
        <f t="shared" si="534"/>
        <v>0</v>
      </c>
      <c r="LR96" s="6">
        <f t="shared" si="534"/>
        <v>0</v>
      </c>
      <c r="LS96" s="6">
        <f t="shared" si="534"/>
        <v>0</v>
      </c>
      <c r="LT96" s="6">
        <f t="shared" si="534"/>
        <v>0</v>
      </c>
      <c r="LU96" s="6">
        <f t="shared" si="534"/>
        <v>0</v>
      </c>
      <c r="LV96" s="6">
        <f t="shared" si="534"/>
        <v>0</v>
      </c>
      <c r="LW96" s="6">
        <f t="shared" si="534"/>
        <v>0</v>
      </c>
      <c r="LX96" s="6">
        <f t="shared" si="534"/>
        <v>0</v>
      </c>
      <c r="LY96" s="6">
        <f t="shared" si="534"/>
        <v>0</v>
      </c>
      <c r="LZ96" s="6">
        <f t="shared" si="534"/>
        <v>0</v>
      </c>
      <c r="MA96" s="6">
        <f t="shared" si="534"/>
        <v>0</v>
      </c>
      <c r="MB96" s="6">
        <f t="shared" si="534"/>
        <v>0</v>
      </c>
      <c r="MC96" s="6">
        <f t="shared" si="534"/>
        <v>0</v>
      </c>
      <c r="MD96" s="6">
        <f t="shared" si="534"/>
        <v>0</v>
      </c>
      <c r="ME96" s="6">
        <f t="shared" si="534"/>
        <v>0</v>
      </c>
      <c r="MF96" s="6">
        <f t="shared" ref="MF96:MK96" si="535">SUM(MF85, -MF92)</f>
        <v>0</v>
      </c>
      <c r="MG96" s="6">
        <f t="shared" si="535"/>
        <v>0</v>
      </c>
      <c r="MH96" s="6">
        <f t="shared" si="535"/>
        <v>0</v>
      </c>
      <c r="MI96" s="6">
        <f t="shared" si="535"/>
        <v>0</v>
      </c>
      <c r="MJ96" s="6">
        <f t="shared" si="535"/>
        <v>0</v>
      </c>
      <c r="MK96" s="6">
        <f t="shared" si="535"/>
        <v>0</v>
      </c>
      <c r="MM96" s="6">
        <f t="shared" ref="MM96:OX96" si="536">SUM(MM85, -MM92)</f>
        <v>0</v>
      </c>
      <c r="MN96" s="6">
        <f t="shared" si="536"/>
        <v>0</v>
      </c>
      <c r="MO96" s="6">
        <f t="shared" si="536"/>
        <v>0</v>
      </c>
      <c r="MP96" s="6">
        <f t="shared" si="536"/>
        <v>0</v>
      </c>
      <c r="MQ96" s="6">
        <f t="shared" si="536"/>
        <v>0</v>
      </c>
      <c r="MR96" s="6">
        <f t="shared" si="536"/>
        <v>0</v>
      </c>
      <c r="MS96" s="6">
        <f t="shared" si="536"/>
        <v>0</v>
      </c>
      <c r="MT96" s="6">
        <f t="shared" si="536"/>
        <v>0</v>
      </c>
      <c r="MU96" s="6">
        <f t="shared" si="536"/>
        <v>0</v>
      </c>
      <c r="MV96" s="6">
        <f t="shared" si="536"/>
        <v>0</v>
      </c>
      <c r="MW96" s="6">
        <f t="shared" si="536"/>
        <v>0</v>
      </c>
      <c r="MX96" s="6">
        <f t="shared" si="536"/>
        <v>0</v>
      </c>
      <c r="MY96" s="6">
        <f t="shared" si="536"/>
        <v>0</v>
      </c>
      <c r="MZ96" s="6">
        <f t="shared" si="536"/>
        <v>0</v>
      </c>
      <c r="NA96" s="6">
        <f t="shared" si="536"/>
        <v>0</v>
      </c>
      <c r="NB96" s="6">
        <f t="shared" si="536"/>
        <v>0</v>
      </c>
      <c r="NC96" s="6">
        <f t="shared" si="536"/>
        <v>0</v>
      </c>
      <c r="ND96" s="6">
        <f t="shared" si="536"/>
        <v>0</v>
      </c>
      <c r="NE96" s="6">
        <f t="shared" si="536"/>
        <v>0</v>
      </c>
      <c r="NF96" s="6">
        <f t="shared" si="536"/>
        <v>0</v>
      </c>
      <c r="NG96" s="6">
        <f t="shared" si="536"/>
        <v>0</v>
      </c>
      <c r="NH96" s="6">
        <f t="shared" si="536"/>
        <v>0</v>
      </c>
      <c r="NI96" s="6">
        <f t="shared" si="536"/>
        <v>0</v>
      </c>
      <c r="NJ96" s="6">
        <f t="shared" si="536"/>
        <v>0</v>
      </c>
      <c r="NK96" s="6">
        <f t="shared" si="536"/>
        <v>0</v>
      </c>
      <c r="NL96" s="6">
        <f t="shared" si="536"/>
        <v>0</v>
      </c>
      <c r="NM96" s="6">
        <f t="shared" si="536"/>
        <v>0</v>
      </c>
      <c r="NN96" s="6">
        <f t="shared" si="536"/>
        <v>0</v>
      </c>
      <c r="NO96" s="6">
        <f t="shared" si="536"/>
        <v>0</v>
      </c>
      <c r="NP96" s="6">
        <f t="shared" si="536"/>
        <v>0</v>
      </c>
      <c r="NQ96" s="6">
        <f t="shared" si="536"/>
        <v>0</v>
      </c>
      <c r="NR96" s="6">
        <f t="shared" si="536"/>
        <v>0</v>
      </c>
      <c r="NS96" s="6">
        <f t="shared" si="536"/>
        <v>0</v>
      </c>
      <c r="NT96" s="6">
        <f t="shared" si="536"/>
        <v>0</v>
      </c>
      <c r="NU96" s="6">
        <f t="shared" si="536"/>
        <v>0</v>
      </c>
      <c r="NV96" s="6">
        <f t="shared" si="536"/>
        <v>0</v>
      </c>
      <c r="NW96" s="6">
        <f t="shared" si="536"/>
        <v>0</v>
      </c>
      <c r="NX96" s="6">
        <f t="shared" si="536"/>
        <v>0</v>
      </c>
      <c r="NY96" s="6">
        <f t="shared" si="536"/>
        <v>0</v>
      </c>
      <c r="NZ96" s="6">
        <f t="shared" si="536"/>
        <v>0</v>
      </c>
      <c r="OA96" s="6">
        <f t="shared" si="536"/>
        <v>0</v>
      </c>
      <c r="OB96" s="6">
        <f t="shared" si="536"/>
        <v>0</v>
      </c>
      <c r="OC96" s="6">
        <f t="shared" si="536"/>
        <v>0</v>
      </c>
      <c r="OD96" s="6">
        <f t="shared" si="536"/>
        <v>0</v>
      </c>
      <c r="OE96" s="6">
        <f t="shared" si="536"/>
        <v>0</v>
      </c>
      <c r="OF96" s="6">
        <f t="shared" si="536"/>
        <v>0</v>
      </c>
      <c r="OG96" s="6">
        <f t="shared" si="536"/>
        <v>0</v>
      </c>
      <c r="OH96" s="6">
        <f t="shared" si="536"/>
        <v>0</v>
      </c>
      <c r="OI96" s="6">
        <f t="shared" si="536"/>
        <v>0</v>
      </c>
      <c r="OJ96" s="6">
        <f t="shared" si="536"/>
        <v>0</v>
      </c>
      <c r="OK96" s="6">
        <f t="shared" si="536"/>
        <v>0</v>
      </c>
      <c r="OL96" s="6">
        <f t="shared" si="536"/>
        <v>0</v>
      </c>
      <c r="OM96" s="6">
        <f t="shared" si="536"/>
        <v>0</v>
      </c>
      <c r="ON96" s="6">
        <f t="shared" si="536"/>
        <v>0</v>
      </c>
      <c r="OO96" s="6">
        <f t="shared" si="536"/>
        <v>0</v>
      </c>
      <c r="OP96" s="6">
        <f t="shared" si="536"/>
        <v>0</v>
      </c>
      <c r="OQ96" s="6">
        <f t="shared" si="536"/>
        <v>0</v>
      </c>
      <c r="OR96" s="6">
        <f t="shared" si="536"/>
        <v>0</v>
      </c>
      <c r="OS96" s="6">
        <f t="shared" si="536"/>
        <v>0</v>
      </c>
      <c r="OT96" s="6">
        <f t="shared" si="536"/>
        <v>0</v>
      </c>
      <c r="OU96" s="6">
        <f t="shared" si="536"/>
        <v>0</v>
      </c>
      <c r="OV96" s="6">
        <f t="shared" si="536"/>
        <v>0</v>
      </c>
      <c r="OW96" s="6">
        <f t="shared" si="536"/>
        <v>0</v>
      </c>
      <c r="OX96" s="6">
        <f t="shared" si="536"/>
        <v>0</v>
      </c>
      <c r="OY96" s="6">
        <f t="shared" ref="OY96:PC96" si="537">SUM(OY85, -OY92)</f>
        <v>0</v>
      </c>
      <c r="OZ96" s="6">
        <f t="shared" si="537"/>
        <v>0</v>
      </c>
      <c r="PA96" s="6">
        <f t="shared" si="537"/>
        <v>0</v>
      </c>
      <c r="PB96" s="6">
        <f t="shared" si="537"/>
        <v>0</v>
      </c>
      <c r="PC96" s="6">
        <f t="shared" si="537"/>
        <v>0</v>
      </c>
      <c r="PE96" s="6">
        <f t="shared" ref="PE96:RP96" si="538">SUM(PE85, -PE92)</f>
        <v>0</v>
      </c>
      <c r="PF96" s="6">
        <f t="shared" si="538"/>
        <v>0</v>
      </c>
      <c r="PG96" s="6">
        <f t="shared" si="538"/>
        <v>0</v>
      </c>
      <c r="PH96" s="6">
        <f t="shared" si="538"/>
        <v>0</v>
      </c>
      <c r="PI96" s="6">
        <f t="shared" si="538"/>
        <v>0</v>
      </c>
      <c r="PJ96" s="6">
        <f t="shared" si="538"/>
        <v>0</v>
      </c>
      <c r="PK96" s="6">
        <f t="shared" si="538"/>
        <v>0</v>
      </c>
      <c r="PL96" s="6">
        <f t="shared" si="538"/>
        <v>0</v>
      </c>
      <c r="PM96" s="6">
        <f t="shared" si="538"/>
        <v>0</v>
      </c>
      <c r="PN96" s="6">
        <f t="shared" si="538"/>
        <v>0</v>
      </c>
      <c r="PO96" s="6">
        <f t="shared" si="538"/>
        <v>0</v>
      </c>
      <c r="PP96" s="6">
        <f t="shared" si="538"/>
        <v>0</v>
      </c>
      <c r="PQ96" s="6">
        <f t="shared" si="538"/>
        <v>0</v>
      </c>
      <c r="PR96" s="6">
        <f t="shared" si="538"/>
        <v>0</v>
      </c>
      <c r="PS96" s="6">
        <f t="shared" si="538"/>
        <v>0</v>
      </c>
      <c r="PT96" s="6">
        <f t="shared" si="538"/>
        <v>0</v>
      </c>
      <c r="PU96" s="6">
        <f t="shared" si="538"/>
        <v>0</v>
      </c>
      <c r="PV96" s="6">
        <f t="shared" si="538"/>
        <v>0</v>
      </c>
      <c r="PW96" s="6">
        <f t="shared" si="538"/>
        <v>0</v>
      </c>
      <c r="PX96" s="6">
        <f t="shared" si="538"/>
        <v>0</v>
      </c>
      <c r="PY96" s="6">
        <f t="shared" si="538"/>
        <v>0</v>
      </c>
      <c r="PZ96" s="6">
        <f t="shared" si="538"/>
        <v>0</v>
      </c>
      <c r="QA96" s="6">
        <f t="shared" si="538"/>
        <v>0</v>
      </c>
      <c r="QB96" s="6">
        <f t="shared" si="538"/>
        <v>0</v>
      </c>
      <c r="QC96" s="6">
        <f t="shared" si="538"/>
        <v>0</v>
      </c>
      <c r="QD96" s="6">
        <f t="shared" si="538"/>
        <v>0</v>
      </c>
      <c r="QE96" s="6">
        <f t="shared" si="538"/>
        <v>0</v>
      </c>
      <c r="QF96" s="6">
        <f t="shared" si="538"/>
        <v>0</v>
      </c>
      <c r="QG96" s="6">
        <f t="shared" si="538"/>
        <v>0</v>
      </c>
      <c r="QH96" s="6">
        <f t="shared" si="538"/>
        <v>0</v>
      </c>
      <c r="QI96" s="6">
        <f t="shared" si="538"/>
        <v>0</v>
      </c>
      <c r="QJ96" s="6">
        <f t="shared" si="538"/>
        <v>0</v>
      </c>
      <c r="QK96" s="6">
        <f t="shared" si="538"/>
        <v>0</v>
      </c>
      <c r="QL96" s="6">
        <f t="shared" si="538"/>
        <v>0</v>
      </c>
      <c r="QM96" s="6">
        <f t="shared" si="538"/>
        <v>0</v>
      </c>
      <c r="QN96" s="6">
        <f t="shared" si="538"/>
        <v>0</v>
      </c>
      <c r="QO96" s="6">
        <f t="shared" si="538"/>
        <v>0</v>
      </c>
      <c r="QP96" s="6">
        <f t="shared" si="538"/>
        <v>0</v>
      </c>
      <c r="QQ96" s="6">
        <f t="shared" si="538"/>
        <v>0</v>
      </c>
      <c r="QR96" s="6">
        <f t="shared" si="538"/>
        <v>0</v>
      </c>
      <c r="QS96" s="6">
        <f t="shared" si="538"/>
        <v>0</v>
      </c>
      <c r="QT96" s="6">
        <f t="shared" si="538"/>
        <v>0</v>
      </c>
      <c r="QU96" s="6">
        <f t="shared" si="538"/>
        <v>0</v>
      </c>
      <c r="QV96" s="6">
        <f t="shared" si="538"/>
        <v>0</v>
      </c>
      <c r="QW96" s="6">
        <f t="shared" si="538"/>
        <v>0</v>
      </c>
      <c r="QX96" s="6">
        <f t="shared" si="538"/>
        <v>0</v>
      </c>
      <c r="QY96" s="6">
        <f t="shared" si="538"/>
        <v>0</v>
      </c>
      <c r="QZ96" s="6">
        <f t="shared" si="538"/>
        <v>0</v>
      </c>
      <c r="RA96" s="6">
        <f t="shared" si="538"/>
        <v>0</v>
      </c>
      <c r="RB96" s="6">
        <f t="shared" si="538"/>
        <v>0</v>
      </c>
      <c r="RC96" s="6">
        <f t="shared" si="538"/>
        <v>0</v>
      </c>
      <c r="RD96" s="6">
        <f t="shared" si="538"/>
        <v>0</v>
      </c>
      <c r="RE96" s="6">
        <f t="shared" si="538"/>
        <v>0</v>
      </c>
      <c r="RF96" s="6">
        <f t="shared" si="538"/>
        <v>0</v>
      </c>
      <c r="RG96" s="6">
        <f t="shared" si="538"/>
        <v>0</v>
      </c>
      <c r="RH96" s="6">
        <f t="shared" si="538"/>
        <v>0</v>
      </c>
      <c r="RI96" s="6">
        <f t="shared" si="538"/>
        <v>0</v>
      </c>
      <c r="RJ96" s="6">
        <f t="shared" si="538"/>
        <v>0</v>
      </c>
      <c r="RK96" s="6">
        <f t="shared" si="538"/>
        <v>0</v>
      </c>
      <c r="RL96" s="6">
        <f t="shared" si="538"/>
        <v>0</v>
      </c>
      <c r="RM96" s="6">
        <f t="shared" si="538"/>
        <v>0</v>
      </c>
      <c r="RN96" s="6">
        <f t="shared" si="538"/>
        <v>0</v>
      </c>
      <c r="RO96" s="6">
        <f t="shared" si="538"/>
        <v>0</v>
      </c>
      <c r="RP96" s="6">
        <f t="shared" si="538"/>
        <v>0</v>
      </c>
      <c r="RQ96" s="6">
        <f t="shared" ref="RQ96:RU96" si="539">SUM(RQ85, -RQ92)</f>
        <v>0</v>
      </c>
      <c r="RR96" s="6">
        <f t="shared" si="539"/>
        <v>0</v>
      </c>
      <c r="RS96" s="6">
        <f t="shared" si="539"/>
        <v>0</v>
      </c>
      <c r="RT96" s="6">
        <f t="shared" si="539"/>
        <v>0</v>
      </c>
      <c r="RU96" s="6">
        <f t="shared" si="539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7" t="s">
        <v>64</v>
      </c>
      <c r="KY97" s="117" t="s">
        <v>46</v>
      </c>
      <c r="KZ97" s="112" t="s">
        <v>70</v>
      </c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540">SUM(ES56, -ES57)</f>
        <v>0.1905</v>
      </c>
      <c r="ET98" s="161">
        <f t="shared" si="540"/>
        <v>0.1933</v>
      </c>
      <c r="EU98" s="202">
        <f t="shared" si="540"/>
        <v>0.19350000000000001</v>
      </c>
      <c r="EV98" s="182">
        <f t="shared" si="540"/>
        <v>0.1973</v>
      </c>
      <c r="EW98" s="161">
        <f t="shared" si="540"/>
        <v>0.1961</v>
      </c>
      <c r="EX98" s="241">
        <f t="shared" si="540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541">SUM(FK56, -FK57)</f>
        <v>0.2011</v>
      </c>
      <c r="FL98" s="161">
        <f t="shared" si="541"/>
        <v>0.21800000000000003</v>
      </c>
      <c r="FM98" s="202">
        <f t="shared" si="541"/>
        <v>0.20580000000000001</v>
      </c>
      <c r="FN98" s="182">
        <f t="shared" si="541"/>
        <v>0.20130000000000001</v>
      </c>
      <c r="FO98" s="161">
        <f t="shared" si="541"/>
        <v>0.2039</v>
      </c>
      <c r="FP98" s="202">
        <f t="shared" si="541"/>
        <v>0.21519999999999997</v>
      </c>
      <c r="FQ98" s="182">
        <f t="shared" si="541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542">SUM(GO53, -GO56)</f>
        <v>0.1394</v>
      </c>
      <c r="GP98" s="141">
        <f t="shared" si="542"/>
        <v>0.14990000000000001</v>
      </c>
      <c r="GQ98" s="115">
        <f t="shared" si="542"/>
        <v>0.15029999999999999</v>
      </c>
      <c r="GR98" s="174">
        <f t="shared" si="542"/>
        <v>0.1431</v>
      </c>
      <c r="GS98" s="115">
        <f t="shared" si="542"/>
        <v>0.15920000000000001</v>
      </c>
      <c r="GT98" s="115">
        <f t="shared" si="542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543">SUM(IL52, -IL55)</f>
        <v>0.21049999999999999</v>
      </c>
      <c r="IM98" s="141">
        <f t="shared" si="543"/>
        <v>0.2157</v>
      </c>
      <c r="IN98" s="115">
        <f t="shared" si="543"/>
        <v>0.2137</v>
      </c>
      <c r="IO98" s="174">
        <f t="shared" si="543"/>
        <v>0.20170000000000002</v>
      </c>
      <c r="IP98" s="141">
        <f t="shared" si="543"/>
        <v>0.2056</v>
      </c>
      <c r="IQ98" s="115">
        <f t="shared" si="543"/>
        <v>0.20419999999999999</v>
      </c>
      <c r="IR98" s="174">
        <f t="shared" si="543"/>
        <v>0.21290000000000001</v>
      </c>
      <c r="IS98" s="218">
        <f t="shared" si="543"/>
        <v>0.2024</v>
      </c>
      <c r="IT98" s="15">
        <f t="shared" si="543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544">SUM(JU56, -JU57)</f>
        <v>0.20569999999999999</v>
      </c>
      <c r="JV98" s="202">
        <f t="shared" si="544"/>
        <v>0.19850000000000001</v>
      </c>
      <c r="JW98" s="182">
        <f t="shared" si="544"/>
        <v>0.1653</v>
      </c>
      <c r="JX98" s="161">
        <f t="shared" si="544"/>
        <v>0.18269999999999997</v>
      </c>
      <c r="JY98" s="202">
        <f t="shared" si="544"/>
        <v>0.182</v>
      </c>
      <c r="JZ98" s="182">
        <f t="shared" si="544"/>
        <v>0.16799999999999998</v>
      </c>
      <c r="KA98" s="161">
        <f t="shared" si="544"/>
        <v>0.16790000000000002</v>
      </c>
      <c r="KB98" s="202">
        <f t="shared" si="544"/>
        <v>0.16920000000000002</v>
      </c>
      <c r="KC98" s="182">
        <f t="shared" si="544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174">
        <f>SUM(KX55, -KX57)</f>
        <v>0.13700000000000001</v>
      </c>
      <c r="KY98" s="241">
        <f>SUM(KY54, -KY56)</f>
        <v>0.1416</v>
      </c>
      <c r="KZ98" s="115">
        <f>SUM(KZ53, -KZ56)</f>
        <v>0.13650000000000001</v>
      </c>
      <c r="LA98" s="6">
        <f>SUM(LA85, -LA91)</f>
        <v>0</v>
      </c>
      <c r="LB98" s="6">
        <f>SUM(LB85, -LB91,)</f>
        <v>0</v>
      </c>
      <c r="LC98" s="6">
        <f>SUM(LC86, -LC92)</f>
        <v>0</v>
      </c>
      <c r="LD98" s="6">
        <f>SUM(LD85, -LD91)</f>
        <v>0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8" t="s">
        <v>46</v>
      </c>
      <c r="KY99" s="118" t="s">
        <v>64</v>
      </c>
      <c r="KZ99" s="118" t="s">
        <v>64</v>
      </c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545">SUM(BS56, -BS58)</f>
        <v>0.1308</v>
      </c>
      <c r="BT100" s="111">
        <f t="shared" si="545"/>
        <v>0.11999999999999998</v>
      </c>
      <c r="BU100" s="173">
        <f t="shared" si="545"/>
        <v>0.13389999999999999</v>
      </c>
      <c r="BV100" s="143">
        <f t="shared" si="545"/>
        <v>0.14529999999999998</v>
      </c>
      <c r="BW100" s="113">
        <f t="shared" si="545"/>
        <v>0.15360000000000001</v>
      </c>
      <c r="BX100" s="173">
        <f t="shared" si="545"/>
        <v>0.15440000000000001</v>
      </c>
      <c r="BY100" s="219">
        <f t="shared" si="545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546">SUM(EM52, -EM56)</f>
        <v>0.1613</v>
      </c>
      <c r="EN100" s="141">
        <f t="shared" si="546"/>
        <v>0.16400000000000001</v>
      </c>
      <c r="EO100" s="115">
        <f t="shared" si="546"/>
        <v>0.16200000000000001</v>
      </c>
      <c r="EP100" s="174">
        <f t="shared" si="546"/>
        <v>0.1633</v>
      </c>
      <c r="EQ100" s="141">
        <f t="shared" si="546"/>
        <v>0.1545</v>
      </c>
      <c r="ER100" s="115">
        <f t="shared" si="546"/>
        <v>0.14460000000000001</v>
      </c>
      <c r="ES100" s="174">
        <f t="shared" si="546"/>
        <v>0.1545</v>
      </c>
      <c r="ET100" s="141">
        <f t="shared" si="546"/>
        <v>0.15029999999999999</v>
      </c>
      <c r="EU100" s="115">
        <f t="shared" si="546"/>
        <v>0.13469999999999999</v>
      </c>
      <c r="EV100" s="174">
        <f t="shared" si="546"/>
        <v>0.10389999999999999</v>
      </c>
      <c r="EW100" s="141">
        <f t="shared" si="546"/>
        <v>0.11760000000000001</v>
      </c>
      <c r="EX100" s="115">
        <f t="shared" si="546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547">SUM(FK52, -FK56)</f>
        <v>0.18160000000000001</v>
      </c>
      <c r="FL100" s="141">
        <f t="shared" si="547"/>
        <v>0.16259999999999999</v>
      </c>
      <c r="FM100" s="115">
        <f t="shared" si="547"/>
        <v>0.15740000000000001</v>
      </c>
      <c r="FN100" s="174">
        <f t="shared" si="547"/>
        <v>0.1603</v>
      </c>
      <c r="FO100" s="141">
        <f t="shared" si="547"/>
        <v>0.17699999999999999</v>
      </c>
      <c r="FP100" s="115">
        <f t="shared" si="547"/>
        <v>0.16789999999999999</v>
      </c>
      <c r="FQ100" s="174">
        <f t="shared" si="547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548">SUM(HH53, -HH56)</f>
        <v>0.15909999999999999</v>
      </c>
      <c r="HI100" s="141">
        <f t="shared" si="548"/>
        <v>0.18540000000000001</v>
      </c>
      <c r="HJ100" s="115">
        <f t="shared" si="548"/>
        <v>0.1661</v>
      </c>
      <c r="HK100" s="174">
        <f t="shared" si="548"/>
        <v>0.15239999999999998</v>
      </c>
      <c r="HL100" s="141">
        <f t="shared" si="548"/>
        <v>0.14729999999999999</v>
      </c>
      <c r="HM100" s="115">
        <f t="shared" si="548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549">SUM(JU52, -JU56)</f>
        <v>0.15279999999999999</v>
      </c>
      <c r="JV100" s="115">
        <f t="shared" si="549"/>
        <v>0.14450000000000002</v>
      </c>
      <c r="JW100" s="174">
        <f t="shared" si="549"/>
        <v>0.1439</v>
      </c>
      <c r="JX100" s="141">
        <f t="shared" si="549"/>
        <v>0.14529999999999998</v>
      </c>
      <c r="JY100" s="115">
        <f t="shared" si="549"/>
        <v>0.1454</v>
      </c>
      <c r="JZ100" s="174">
        <f t="shared" si="549"/>
        <v>0.1341</v>
      </c>
      <c r="KA100" s="141">
        <f t="shared" si="549"/>
        <v>0.12390000000000001</v>
      </c>
      <c r="KB100" s="115">
        <f t="shared" si="549"/>
        <v>0.12920000000000001</v>
      </c>
      <c r="KC100" s="174">
        <f t="shared" si="549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267">
        <f>SUM(KX54, -KX56)</f>
        <v>0.13550000000000001</v>
      </c>
      <c r="KY100" s="115">
        <f>SUM(KY55, -KY57)</f>
        <v>0.13320000000000001</v>
      </c>
      <c r="KZ100" s="115">
        <f>SUM(KZ55, -KZ57)</f>
        <v>0.1353</v>
      </c>
      <c r="LA100" s="6">
        <f>SUM(LA86, -LA92)</f>
        <v>0</v>
      </c>
      <c r="LB100" s="6">
        <f>SUM(LB86, -LB92)</f>
        <v>0</v>
      </c>
      <c r="LC100" s="6">
        <f>SUM(LC85, -LC91)</f>
        <v>0</v>
      </c>
      <c r="LD100" s="6">
        <f>SUM(LD86, -LD92)</f>
        <v>0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69" t="s">
        <v>57</v>
      </c>
      <c r="KY101" s="109" t="s">
        <v>57</v>
      </c>
      <c r="KZ101" s="117" t="s">
        <v>46</v>
      </c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550">SUM(BL57, -BL58)</f>
        <v>0.11630000000000001</v>
      </c>
      <c r="BM102" s="111">
        <f t="shared" si="550"/>
        <v>0.11269999999999999</v>
      </c>
      <c r="BN102" s="171">
        <f t="shared" si="550"/>
        <v>0.11739999999999999</v>
      </c>
      <c r="BO102" s="113">
        <f t="shared" si="550"/>
        <v>0.1109</v>
      </c>
      <c r="BP102" s="113">
        <f t="shared" si="550"/>
        <v>0.11410000000000001</v>
      </c>
      <c r="BQ102" s="113">
        <f t="shared" si="550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551">SUM(EC91, -EC98)</f>
        <v>0</v>
      </c>
      <c r="ED102" s="6">
        <f t="shared" si="551"/>
        <v>0</v>
      </c>
      <c r="EE102" s="6">
        <f t="shared" si="551"/>
        <v>0</v>
      </c>
      <c r="EF102" s="6">
        <f t="shared" si="551"/>
        <v>0</v>
      </c>
      <c r="EG102" s="6">
        <f t="shared" si="551"/>
        <v>0</v>
      </c>
      <c r="EH102" s="6">
        <f t="shared" si="551"/>
        <v>0</v>
      </c>
      <c r="EI102" s="6">
        <f t="shared" si="551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552">SUM(ER53, -ER56)</f>
        <v>0.11599999999999999</v>
      </c>
      <c r="ES102" s="174">
        <f t="shared" si="552"/>
        <v>0.13800000000000001</v>
      </c>
      <c r="ET102" s="141">
        <f t="shared" si="552"/>
        <v>0.1168</v>
      </c>
      <c r="EU102" s="115">
        <f t="shared" si="552"/>
        <v>0.11699999999999999</v>
      </c>
      <c r="EV102" s="174">
        <f t="shared" si="552"/>
        <v>0.1008</v>
      </c>
      <c r="EW102" s="141">
        <f t="shared" si="552"/>
        <v>0.10050000000000001</v>
      </c>
      <c r="EX102" s="115">
        <f t="shared" si="552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553">SUM(FO52, -FO55)</f>
        <v>0.17280000000000001</v>
      </c>
      <c r="FP102" s="115">
        <f t="shared" si="553"/>
        <v>0.16419999999999998</v>
      </c>
      <c r="FQ102" s="174">
        <f t="shared" si="553"/>
        <v>0.1719</v>
      </c>
      <c r="FR102" s="141">
        <f t="shared" si="553"/>
        <v>0.18870000000000001</v>
      </c>
      <c r="FS102" s="115">
        <f t="shared" si="553"/>
        <v>0.17300000000000001</v>
      </c>
      <c r="FT102" s="174">
        <f t="shared" si="553"/>
        <v>0.17009999999999997</v>
      </c>
      <c r="FU102" s="141">
        <f t="shared" si="553"/>
        <v>0.16879999999999998</v>
      </c>
      <c r="FV102" s="115">
        <f t="shared" si="553"/>
        <v>0.1638</v>
      </c>
      <c r="FW102" s="174">
        <f t="shared" si="553"/>
        <v>0.159</v>
      </c>
      <c r="FX102" s="141">
        <f t="shared" si="553"/>
        <v>0.1401</v>
      </c>
      <c r="FY102" s="115">
        <f t="shared" si="553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554">SUM(GV91, -GV98)</f>
        <v>0</v>
      </c>
      <c r="GW102" s="6">
        <f t="shared" si="554"/>
        <v>0</v>
      </c>
      <c r="GX102" s="6">
        <f t="shared" si="554"/>
        <v>0</v>
      </c>
      <c r="GY102" s="6">
        <f t="shared" si="554"/>
        <v>0</v>
      </c>
      <c r="GZ102" s="6">
        <f t="shared" si="554"/>
        <v>0</v>
      </c>
      <c r="HA102" s="6">
        <f t="shared" si="554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555">SUM(IQ52, -IQ54)</f>
        <v>0.19090000000000001</v>
      </c>
      <c r="IR102" s="174">
        <f t="shared" si="555"/>
        <v>0.18029999999999999</v>
      </c>
      <c r="IS102" s="218">
        <f t="shared" si="555"/>
        <v>0.1827</v>
      </c>
      <c r="IT102" s="15">
        <f t="shared" si="555"/>
        <v>0.185</v>
      </c>
      <c r="IU102" s="146">
        <f t="shared" si="555"/>
        <v>0.1825</v>
      </c>
      <c r="IV102" s="141">
        <f t="shared" si="555"/>
        <v>0.16850000000000001</v>
      </c>
      <c r="IW102" s="115">
        <f t="shared" si="555"/>
        <v>0.16790000000000002</v>
      </c>
      <c r="IX102" s="174">
        <f t="shared" si="555"/>
        <v>0.16520000000000001</v>
      </c>
      <c r="IY102" s="141">
        <f t="shared" si="555"/>
        <v>0.14710000000000001</v>
      </c>
      <c r="IZ102" s="115">
        <f t="shared" si="555"/>
        <v>0.14119999999999999</v>
      </c>
      <c r="JA102" s="324">
        <f t="shared" si="555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556">SUM(JG52, -JG55)</f>
        <v>0.124</v>
      </c>
      <c r="JH102" s="141">
        <f t="shared" si="556"/>
        <v>0.12720000000000001</v>
      </c>
      <c r="JI102" s="115">
        <f t="shared" si="556"/>
        <v>0.1278</v>
      </c>
      <c r="JJ102" s="174">
        <f t="shared" si="556"/>
        <v>0.12630000000000002</v>
      </c>
      <c r="JK102" s="141">
        <f t="shared" si="556"/>
        <v>0.12740000000000001</v>
      </c>
      <c r="JL102" s="115">
        <f t="shared" si="556"/>
        <v>0.12720000000000001</v>
      </c>
      <c r="JM102" s="174">
        <f t="shared" si="556"/>
        <v>0.13340000000000002</v>
      </c>
      <c r="JN102" s="115">
        <f t="shared" si="556"/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Q102:JS102" si="557">SUM(JQ91, -JQ98)</f>
        <v>0</v>
      </c>
      <c r="JR102" s="6">
        <f t="shared" si="557"/>
        <v>0</v>
      </c>
      <c r="JS102" s="6">
        <f t="shared" si="557"/>
        <v>0</v>
      </c>
      <c r="JU102" s="139">
        <f t="shared" ref="JU102:KC102" si="558">SUM(JU53, -JU56)</f>
        <v>0.12859999999999999</v>
      </c>
      <c r="JV102" s="111">
        <f t="shared" si="558"/>
        <v>0.11119999999999999</v>
      </c>
      <c r="JW102" s="171">
        <f t="shared" si="558"/>
        <v>0.1293</v>
      </c>
      <c r="JX102" s="139">
        <f t="shared" si="558"/>
        <v>0.12859999999999999</v>
      </c>
      <c r="JY102" s="111">
        <f t="shared" si="558"/>
        <v>0.1258</v>
      </c>
      <c r="JZ102" s="171">
        <f t="shared" si="558"/>
        <v>0.1187</v>
      </c>
      <c r="KA102" s="139">
        <f t="shared" si="558"/>
        <v>0.1212</v>
      </c>
      <c r="KB102" s="111">
        <f t="shared" si="558"/>
        <v>0.12040000000000001</v>
      </c>
      <c r="KC102" s="171">
        <f t="shared" si="558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82">
        <f>SUM(KX56, -KX58)</f>
        <v>0.13400000000000001</v>
      </c>
      <c r="KY102" s="202">
        <f>SUM(KY56, -KY58)</f>
        <v>0.13009999999999999</v>
      </c>
      <c r="KZ102" s="241">
        <f>SUM(KZ54, -KZ56)</f>
        <v>0.1016</v>
      </c>
      <c r="LA102" s="6">
        <f t="shared" ref="KS102:ME102" si="559">SUM(LA91, -LA98)</f>
        <v>0</v>
      </c>
      <c r="LB102" s="6">
        <f t="shared" si="559"/>
        <v>0</v>
      </c>
      <c r="LC102" s="6">
        <f t="shared" si="559"/>
        <v>0</v>
      </c>
      <c r="LD102" s="6">
        <f t="shared" si="559"/>
        <v>0</v>
      </c>
      <c r="LE102" s="6">
        <f t="shared" si="559"/>
        <v>0</v>
      </c>
      <c r="LF102" s="6">
        <f t="shared" si="559"/>
        <v>0</v>
      </c>
      <c r="LG102" s="6">
        <f t="shared" si="559"/>
        <v>0</v>
      </c>
      <c r="LH102" s="6">
        <f t="shared" si="559"/>
        <v>0</v>
      </c>
      <c r="LI102" s="6">
        <f t="shared" si="559"/>
        <v>0</v>
      </c>
      <c r="LJ102" s="6">
        <f t="shared" si="559"/>
        <v>0</v>
      </c>
      <c r="LK102" s="6">
        <f t="shared" si="559"/>
        <v>0</v>
      </c>
      <c r="LL102" s="6">
        <f t="shared" si="559"/>
        <v>0</v>
      </c>
      <c r="LM102" s="6">
        <f t="shared" si="559"/>
        <v>0</v>
      </c>
      <c r="LN102" s="6">
        <f t="shared" si="559"/>
        <v>0</v>
      </c>
      <c r="LO102" s="6">
        <f t="shared" si="559"/>
        <v>0</v>
      </c>
      <c r="LP102" s="6">
        <f t="shared" si="559"/>
        <v>0</v>
      </c>
      <c r="LQ102" s="6">
        <f t="shared" si="559"/>
        <v>0</v>
      </c>
      <c r="LR102" s="6">
        <f t="shared" si="559"/>
        <v>0</v>
      </c>
      <c r="LS102" s="6">
        <f t="shared" si="559"/>
        <v>0</v>
      </c>
      <c r="LT102" s="6">
        <f t="shared" si="559"/>
        <v>0</v>
      </c>
      <c r="LU102" s="6">
        <f t="shared" si="559"/>
        <v>0</v>
      </c>
      <c r="LV102" s="6">
        <f t="shared" si="559"/>
        <v>0</v>
      </c>
      <c r="LW102" s="6">
        <f t="shared" si="559"/>
        <v>0</v>
      </c>
      <c r="LX102" s="6">
        <f t="shared" si="559"/>
        <v>0</v>
      </c>
      <c r="LY102" s="6">
        <f t="shared" si="559"/>
        <v>0</v>
      </c>
      <c r="LZ102" s="6">
        <f t="shared" si="559"/>
        <v>0</v>
      </c>
      <c r="MA102" s="6">
        <f t="shared" si="559"/>
        <v>0</v>
      </c>
      <c r="MB102" s="6">
        <f t="shared" si="559"/>
        <v>0</v>
      </c>
      <c r="MC102" s="6">
        <f t="shared" si="559"/>
        <v>0</v>
      </c>
      <c r="MD102" s="6">
        <f t="shared" si="559"/>
        <v>0</v>
      </c>
      <c r="ME102" s="6">
        <f t="shared" si="559"/>
        <v>0</v>
      </c>
      <c r="MF102" s="6">
        <f t="shared" ref="MF102:MK102" si="560">SUM(MF91, -MF98)</f>
        <v>0</v>
      </c>
      <c r="MG102" s="6">
        <f t="shared" si="560"/>
        <v>0</v>
      </c>
      <c r="MH102" s="6">
        <f t="shared" si="560"/>
        <v>0</v>
      </c>
      <c r="MI102" s="6">
        <f t="shared" si="560"/>
        <v>0</v>
      </c>
      <c r="MJ102" s="6">
        <f t="shared" si="560"/>
        <v>0</v>
      </c>
      <c r="MK102" s="6">
        <f t="shared" si="560"/>
        <v>0</v>
      </c>
      <c r="MM102" s="6">
        <f t="shared" ref="MM102:OX102" si="561">SUM(MM91, -MM98)</f>
        <v>0</v>
      </c>
      <c r="MN102" s="6">
        <f t="shared" si="561"/>
        <v>0</v>
      </c>
      <c r="MO102" s="6">
        <f t="shared" si="561"/>
        <v>0</v>
      </c>
      <c r="MP102" s="6">
        <f t="shared" si="561"/>
        <v>0</v>
      </c>
      <c r="MQ102" s="6">
        <f t="shared" si="561"/>
        <v>0</v>
      </c>
      <c r="MR102" s="6">
        <f t="shared" si="561"/>
        <v>0</v>
      </c>
      <c r="MS102" s="6">
        <f t="shared" si="561"/>
        <v>0</v>
      </c>
      <c r="MT102" s="6">
        <f t="shared" si="561"/>
        <v>0</v>
      </c>
      <c r="MU102" s="6">
        <f t="shared" si="561"/>
        <v>0</v>
      </c>
      <c r="MV102" s="6">
        <f t="shared" si="561"/>
        <v>0</v>
      </c>
      <c r="MW102" s="6">
        <f t="shared" si="561"/>
        <v>0</v>
      </c>
      <c r="MX102" s="6">
        <f t="shared" si="561"/>
        <v>0</v>
      </c>
      <c r="MY102" s="6">
        <f t="shared" si="561"/>
        <v>0</v>
      </c>
      <c r="MZ102" s="6">
        <f t="shared" si="561"/>
        <v>0</v>
      </c>
      <c r="NA102" s="6">
        <f t="shared" si="561"/>
        <v>0</v>
      </c>
      <c r="NB102" s="6">
        <f t="shared" si="561"/>
        <v>0</v>
      </c>
      <c r="NC102" s="6">
        <f t="shared" si="561"/>
        <v>0</v>
      </c>
      <c r="ND102" s="6">
        <f t="shared" si="561"/>
        <v>0</v>
      </c>
      <c r="NE102" s="6">
        <f t="shared" si="561"/>
        <v>0</v>
      </c>
      <c r="NF102" s="6">
        <f t="shared" si="561"/>
        <v>0</v>
      </c>
      <c r="NG102" s="6">
        <f t="shared" si="561"/>
        <v>0</v>
      </c>
      <c r="NH102" s="6">
        <f t="shared" si="561"/>
        <v>0</v>
      </c>
      <c r="NI102" s="6">
        <f t="shared" si="561"/>
        <v>0</v>
      </c>
      <c r="NJ102" s="6">
        <f t="shared" si="561"/>
        <v>0</v>
      </c>
      <c r="NK102" s="6">
        <f t="shared" si="561"/>
        <v>0</v>
      </c>
      <c r="NL102" s="6">
        <f t="shared" si="561"/>
        <v>0</v>
      </c>
      <c r="NM102" s="6">
        <f t="shared" si="561"/>
        <v>0</v>
      </c>
      <c r="NN102" s="6">
        <f t="shared" si="561"/>
        <v>0</v>
      </c>
      <c r="NO102" s="6">
        <f t="shared" si="561"/>
        <v>0</v>
      </c>
      <c r="NP102" s="6">
        <f t="shared" si="561"/>
        <v>0</v>
      </c>
      <c r="NQ102" s="6">
        <f t="shared" si="561"/>
        <v>0</v>
      </c>
      <c r="NR102" s="6">
        <f t="shared" si="561"/>
        <v>0</v>
      </c>
      <c r="NS102" s="6">
        <f t="shared" si="561"/>
        <v>0</v>
      </c>
      <c r="NT102" s="6">
        <f t="shared" si="561"/>
        <v>0</v>
      </c>
      <c r="NU102" s="6">
        <f t="shared" si="561"/>
        <v>0</v>
      </c>
      <c r="NV102" s="6">
        <f t="shared" si="561"/>
        <v>0</v>
      </c>
      <c r="NW102" s="6">
        <f t="shared" si="561"/>
        <v>0</v>
      </c>
      <c r="NX102" s="6">
        <f t="shared" si="561"/>
        <v>0</v>
      </c>
      <c r="NY102" s="6">
        <f t="shared" si="561"/>
        <v>0</v>
      </c>
      <c r="NZ102" s="6">
        <f t="shared" si="561"/>
        <v>0</v>
      </c>
      <c r="OA102" s="6">
        <f t="shared" si="561"/>
        <v>0</v>
      </c>
      <c r="OB102" s="6">
        <f t="shared" si="561"/>
        <v>0</v>
      </c>
      <c r="OC102" s="6">
        <f t="shared" si="561"/>
        <v>0</v>
      </c>
      <c r="OD102" s="6">
        <f t="shared" si="561"/>
        <v>0</v>
      </c>
      <c r="OE102" s="6">
        <f t="shared" si="561"/>
        <v>0</v>
      </c>
      <c r="OF102" s="6">
        <f t="shared" si="561"/>
        <v>0</v>
      </c>
      <c r="OG102" s="6">
        <f t="shared" si="561"/>
        <v>0</v>
      </c>
      <c r="OH102" s="6">
        <f t="shared" si="561"/>
        <v>0</v>
      </c>
      <c r="OI102" s="6">
        <f t="shared" si="561"/>
        <v>0</v>
      </c>
      <c r="OJ102" s="6">
        <f t="shared" si="561"/>
        <v>0</v>
      </c>
      <c r="OK102" s="6">
        <f t="shared" si="561"/>
        <v>0</v>
      </c>
      <c r="OL102" s="6">
        <f t="shared" si="561"/>
        <v>0</v>
      </c>
      <c r="OM102" s="6">
        <f t="shared" si="561"/>
        <v>0</v>
      </c>
      <c r="ON102" s="6">
        <f t="shared" si="561"/>
        <v>0</v>
      </c>
      <c r="OO102" s="6">
        <f t="shared" si="561"/>
        <v>0</v>
      </c>
      <c r="OP102" s="6">
        <f t="shared" si="561"/>
        <v>0</v>
      </c>
      <c r="OQ102" s="6">
        <f t="shared" si="561"/>
        <v>0</v>
      </c>
      <c r="OR102" s="6">
        <f t="shared" si="561"/>
        <v>0</v>
      </c>
      <c r="OS102" s="6">
        <f t="shared" si="561"/>
        <v>0</v>
      </c>
      <c r="OT102" s="6">
        <f t="shared" si="561"/>
        <v>0</v>
      </c>
      <c r="OU102" s="6">
        <f t="shared" si="561"/>
        <v>0</v>
      </c>
      <c r="OV102" s="6">
        <f t="shared" si="561"/>
        <v>0</v>
      </c>
      <c r="OW102" s="6">
        <f t="shared" si="561"/>
        <v>0</v>
      </c>
      <c r="OX102" s="6">
        <f t="shared" si="561"/>
        <v>0</v>
      </c>
      <c r="OY102" s="6">
        <f t="shared" ref="OY102:PC102" si="562">SUM(OY91, -OY98)</f>
        <v>0</v>
      </c>
      <c r="OZ102" s="6">
        <f t="shared" si="562"/>
        <v>0</v>
      </c>
      <c r="PA102" s="6">
        <f t="shared" si="562"/>
        <v>0</v>
      </c>
      <c r="PB102" s="6">
        <f t="shared" si="562"/>
        <v>0</v>
      </c>
      <c r="PC102" s="6">
        <f t="shared" si="562"/>
        <v>0</v>
      </c>
      <c r="PE102" s="6">
        <f t="shared" ref="PE102:RP102" si="563">SUM(PE91, -PE98)</f>
        <v>0</v>
      </c>
      <c r="PF102" s="6">
        <f t="shared" si="563"/>
        <v>0</v>
      </c>
      <c r="PG102" s="6">
        <f t="shared" si="563"/>
        <v>0</v>
      </c>
      <c r="PH102" s="6">
        <f t="shared" si="563"/>
        <v>0</v>
      </c>
      <c r="PI102" s="6">
        <f t="shared" si="563"/>
        <v>0</v>
      </c>
      <c r="PJ102" s="6">
        <f t="shared" si="563"/>
        <v>0</v>
      </c>
      <c r="PK102" s="6">
        <f t="shared" si="563"/>
        <v>0</v>
      </c>
      <c r="PL102" s="6">
        <f t="shared" si="563"/>
        <v>0</v>
      </c>
      <c r="PM102" s="6">
        <f t="shared" si="563"/>
        <v>0</v>
      </c>
      <c r="PN102" s="6">
        <f t="shared" si="563"/>
        <v>0</v>
      </c>
      <c r="PO102" s="6">
        <f t="shared" si="563"/>
        <v>0</v>
      </c>
      <c r="PP102" s="6">
        <f t="shared" si="563"/>
        <v>0</v>
      </c>
      <c r="PQ102" s="6">
        <f t="shared" si="563"/>
        <v>0</v>
      </c>
      <c r="PR102" s="6">
        <f t="shared" si="563"/>
        <v>0</v>
      </c>
      <c r="PS102" s="6">
        <f t="shared" si="563"/>
        <v>0</v>
      </c>
      <c r="PT102" s="6">
        <f t="shared" si="563"/>
        <v>0</v>
      </c>
      <c r="PU102" s="6">
        <f t="shared" si="563"/>
        <v>0</v>
      </c>
      <c r="PV102" s="6">
        <f t="shared" si="563"/>
        <v>0</v>
      </c>
      <c r="PW102" s="6">
        <f t="shared" si="563"/>
        <v>0</v>
      </c>
      <c r="PX102" s="6">
        <f t="shared" si="563"/>
        <v>0</v>
      </c>
      <c r="PY102" s="6">
        <f t="shared" si="563"/>
        <v>0</v>
      </c>
      <c r="PZ102" s="6">
        <f t="shared" si="563"/>
        <v>0</v>
      </c>
      <c r="QA102" s="6">
        <f t="shared" si="563"/>
        <v>0</v>
      </c>
      <c r="QB102" s="6">
        <f t="shared" si="563"/>
        <v>0</v>
      </c>
      <c r="QC102" s="6">
        <f t="shared" si="563"/>
        <v>0</v>
      </c>
      <c r="QD102" s="6">
        <f t="shared" si="563"/>
        <v>0</v>
      </c>
      <c r="QE102" s="6">
        <f t="shared" si="563"/>
        <v>0</v>
      </c>
      <c r="QF102" s="6">
        <f t="shared" si="563"/>
        <v>0</v>
      </c>
      <c r="QG102" s="6">
        <f t="shared" si="563"/>
        <v>0</v>
      </c>
      <c r="QH102" s="6">
        <f t="shared" si="563"/>
        <v>0</v>
      </c>
      <c r="QI102" s="6">
        <f t="shared" si="563"/>
        <v>0</v>
      </c>
      <c r="QJ102" s="6">
        <f t="shared" si="563"/>
        <v>0</v>
      </c>
      <c r="QK102" s="6">
        <f t="shared" si="563"/>
        <v>0</v>
      </c>
      <c r="QL102" s="6">
        <f t="shared" si="563"/>
        <v>0</v>
      </c>
      <c r="QM102" s="6">
        <f t="shared" si="563"/>
        <v>0</v>
      </c>
      <c r="QN102" s="6">
        <f t="shared" si="563"/>
        <v>0</v>
      </c>
      <c r="QO102" s="6">
        <f t="shared" si="563"/>
        <v>0</v>
      </c>
      <c r="QP102" s="6">
        <f t="shared" si="563"/>
        <v>0</v>
      </c>
      <c r="QQ102" s="6">
        <f t="shared" si="563"/>
        <v>0</v>
      </c>
      <c r="QR102" s="6">
        <f t="shared" si="563"/>
        <v>0</v>
      </c>
      <c r="QS102" s="6">
        <f t="shared" si="563"/>
        <v>0</v>
      </c>
      <c r="QT102" s="6">
        <f t="shared" si="563"/>
        <v>0</v>
      </c>
      <c r="QU102" s="6">
        <f t="shared" si="563"/>
        <v>0</v>
      </c>
      <c r="QV102" s="6">
        <f t="shared" si="563"/>
        <v>0</v>
      </c>
      <c r="QW102" s="6">
        <f t="shared" si="563"/>
        <v>0</v>
      </c>
      <c r="QX102" s="6">
        <f t="shared" si="563"/>
        <v>0</v>
      </c>
      <c r="QY102" s="6">
        <f t="shared" si="563"/>
        <v>0</v>
      </c>
      <c r="QZ102" s="6">
        <f t="shared" si="563"/>
        <v>0</v>
      </c>
      <c r="RA102" s="6">
        <f t="shared" si="563"/>
        <v>0</v>
      </c>
      <c r="RB102" s="6">
        <f t="shared" si="563"/>
        <v>0</v>
      </c>
      <c r="RC102" s="6">
        <f t="shared" si="563"/>
        <v>0</v>
      </c>
      <c r="RD102" s="6">
        <f t="shared" si="563"/>
        <v>0</v>
      </c>
      <c r="RE102" s="6">
        <f t="shared" si="563"/>
        <v>0</v>
      </c>
      <c r="RF102" s="6">
        <f t="shared" si="563"/>
        <v>0</v>
      </c>
      <c r="RG102" s="6">
        <f t="shared" si="563"/>
        <v>0</v>
      </c>
      <c r="RH102" s="6">
        <f t="shared" si="563"/>
        <v>0</v>
      </c>
      <c r="RI102" s="6">
        <f t="shared" si="563"/>
        <v>0</v>
      </c>
      <c r="RJ102" s="6">
        <f t="shared" si="563"/>
        <v>0</v>
      </c>
      <c r="RK102" s="6">
        <f t="shared" si="563"/>
        <v>0</v>
      </c>
      <c r="RL102" s="6">
        <f t="shared" si="563"/>
        <v>0</v>
      </c>
      <c r="RM102" s="6">
        <f t="shared" si="563"/>
        <v>0</v>
      </c>
      <c r="RN102" s="6">
        <f t="shared" si="563"/>
        <v>0</v>
      </c>
      <c r="RO102" s="6">
        <f t="shared" si="563"/>
        <v>0</v>
      </c>
      <c r="RP102" s="6">
        <f t="shared" si="563"/>
        <v>0</v>
      </c>
      <c r="RQ102" s="6">
        <f t="shared" ref="RQ102:RU102" si="564">SUM(RQ91, -RQ98)</f>
        <v>0</v>
      </c>
      <c r="RR102" s="6">
        <f t="shared" si="564"/>
        <v>0</v>
      </c>
      <c r="RS102" s="6">
        <f t="shared" si="564"/>
        <v>0</v>
      </c>
      <c r="RT102" s="6">
        <f t="shared" si="564"/>
        <v>0</v>
      </c>
      <c r="RU102" s="6">
        <f t="shared" si="564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77" t="s">
        <v>63</v>
      </c>
      <c r="KY103" s="118" t="s">
        <v>63</v>
      </c>
      <c r="KZ103" s="163" t="s">
        <v>59</v>
      </c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565">SUM(BE56, -BE58)</f>
        <v>0.1037</v>
      </c>
      <c r="BF104" s="161">
        <f t="shared" si="565"/>
        <v>0.1012</v>
      </c>
      <c r="BG104" s="202">
        <f t="shared" si="565"/>
        <v>0.10639999999999999</v>
      </c>
      <c r="BH104" s="173">
        <f t="shared" si="565"/>
        <v>0.1026</v>
      </c>
      <c r="BI104" s="143">
        <f t="shared" si="565"/>
        <v>0.10390000000000001</v>
      </c>
      <c r="BJ104" s="113">
        <f t="shared" si="565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566">SUM(ER52, -ER55)</f>
        <v>0.1143</v>
      </c>
      <c r="ES104" s="174">
        <f t="shared" si="566"/>
        <v>0.12440000000000001</v>
      </c>
      <c r="ET104" s="141">
        <f t="shared" si="566"/>
        <v>0.1167</v>
      </c>
      <c r="EU104" s="115">
        <f t="shared" si="566"/>
        <v>0.10249999999999999</v>
      </c>
      <c r="EV104" s="174">
        <f t="shared" si="566"/>
        <v>7.46E-2</v>
      </c>
      <c r="EW104" s="141">
        <f t="shared" si="566"/>
        <v>9.0200000000000002E-2</v>
      </c>
      <c r="EX104" s="115">
        <f t="shared" si="566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567">SUM(FO53, -FO56)</f>
        <v>0.15670000000000001</v>
      </c>
      <c r="FP104" s="115">
        <f t="shared" si="567"/>
        <v>0.14119999999999999</v>
      </c>
      <c r="FQ104" s="174">
        <f t="shared" si="567"/>
        <v>0.1249</v>
      </c>
      <c r="FR104" s="141">
        <f t="shared" si="567"/>
        <v>0.14000000000000001</v>
      </c>
      <c r="FS104" s="115">
        <f t="shared" si="567"/>
        <v>0.13289999999999999</v>
      </c>
      <c r="FT104" s="174">
        <f t="shared" si="567"/>
        <v>0.12759999999999999</v>
      </c>
      <c r="FU104" s="141">
        <f t="shared" si="567"/>
        <v>0.1278</v>
      </c>
      <c r="FV104" s="115">
        <f t="shared" si="567"/>
        <v>0.14069999999999999</v>
      </c>
      <c r="FW104" s="174">
        <f t="shared" si="567"/>
        <v>0.1326</v>
      </c>
      <c r="FX104" s="141">
        <f t="shared" si="567"/>
        <v>0.12809999999999999</v>
      </c>
      <c r="FY104" s="115">
        <f t="shared" si="567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568">SUM(IL52, -IL53)</f>
        <v>0.11679999999999999</v>
      </c>
      <c r="IM104" s="141">
        <f t="shared" si="568"/>
        <v>0.12869999999999998</v>
      </c>
      <c r="IN104" s="115">
        <f t="shared" si="568"/>
        <v>0.12820000000000001</v>
      </c>
      <c r="IO104" s="174">
        <f t="shared" si="568"/>
        <v>0.11460000000000001</v>
      </c>
      <c r="IP104" s="141">
        <f t="shared" si="568"/>
        <v>0.12930000000000003</v>
      </c>
      <c r="IQ104" s="115">
        <f t="shared" si="568"/>
        <v>0.11220000000000001</v>
      </c>
      <c r="IR104" s="174">
        <f t="shared" si="568"/>
        <v>0.1099</v>
      </c>
      <c r="IS104" s="218">
        <f t="shared" si="568"/>
        <v>0.10639999999999999</v>
      </c>
      <c r="IT104" s="15">
        <f t="shared" si="568"/>
        <v>0.1115</v>
      </c>
      <c r="IU104" s="146">
        <f>SUM(IU52, -IU53)</f>
        <v>0.11819999999999999</v>
      </c>
      <c r="IV104" s="139">
        <f t="shared" ref="IV104:JA104" si="569">SUM(IV53, -IV56)</f>
        <v>0.1163</v>
      </c>
      <c r="IW104" s="111">
        <f t="shared" si="569"/>
        <v>0.12</v>
      </c>
      <c r="IX104" s="171">
        <f t="shared" si="569"/>
        <v>0.127</v>
      </c>
      <c r="IY104" s="139">
        <f t="shared" si="569"/>
        <v>0.13500000000000001</v>
      </c>
      <c r="IZ104" s="111">
        <f t="shared" si="569"/>
        <v>0.13650000000000001</v>
      </c>
      <c r="JA104" s="329">
        <f t="shared" si="569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570">SUM(JG57, -JG58)</f>
        <v>0.11109999999999998</v>
      </c>
      <c r="JH104" s="161">
        <f t="shared" si="570"/>
        <v>0.10580000000000001</v>
      </c>
      <c r="JI104" s="202">
        <f t="shared" si="570"/>
        <v>0.10980000000000001</v>
      </c>
      <c r="JJ104" s="182">
        <f t="shared" si="570"/>
        <v>0.10390000000000002</v>
      </c>
      <c r="JK104" s="161">
        <f t="shared" si="570"/>
        <v>9.5900000000000013E-2</v>
      </c>
      <c r="JL104" s="202">
        <f t="shared" si="570"/>
        <v>9.2800000000000021E-2</v>
      </c>
      <c r="JM104" s="182">
        <f t="shared" si="570"/>
        <v>9.5599999999999991E-2</v>
      </c>
      <c r="JN104" s="202">
        <f t="shared" si="570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571">SUM(JW54, -JW56)</f>
        <v>0.1079</v>
      </c>
      <c r="JX104" s="141">
        <f t="shared" si="571"/>
        <v>0.10250000000000001</v>
      </c>
      <c r="JY104" s="115">
        <f t="shared" si="571"/>
        <v>9.920000000000001E-2</v>
      </c>
      <c r="JZ104" s="174">
        <f t="shared" si="571"/>
        <v>0.11399999999999999</v>
      </c>
      <c r="KA104" s="141">
        <f t="shared" si="571"/>
        <v>0.1142</v>
      </c>
      <c r="KB104" s="115">
        <f t="shared" si="571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572">SUM(KE54, -KE56)</f>
        <v>0.1187</v>
      </c>
      <c r="KF104" s="174">
        <f t="shared" si="572"/>
        <v>0.1265</v>
      </c>
      <c r="KG104" s="141">
        <f t="shared" si="572"/>
        <v>0.11680000000000001</v>
      </c>
      <c r="KH104" s="115">
        <f t="shared" si="572"/>
        <v>0.13519999999999999</v>
      </c>
      <c r="KI104" s="174">
        <f t="shared" si="572"/>
        <v>0.1366</v>
      </c>
      <c r="KJ104" s="141">
        <f t="shared" si="572"/>
        <v>0.14900000000000002</v>
      </c>
      <c r="KK104" s="115">
        <f t="shared" si="572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71">
        <f>SUM(KX55, -KX56)</f>
        <v>0.12559999999999999</v>
      </c>
      <c r="KY104" s="111">
        <f>SUM(KY55, -KY56)</f>
        <v>0.1162</v>
      </c>
      <c r="KZ104" s="110">
        <f>SUM(KZ57, -KZ58)</f>
        <v>9.2399999999999982E-2</v>
      </c>
      <c r="LA104" s="6">
        <f>SUM(LA91, -LA97)</f>
        <v>0</v>
      </c>
      <c r="LB104" s="6">
        <f>SUM(LB91, -LB97,)</f>
        <v>0</v>
      </c>
      <c r="LC104" s="6">
        <f>SUM(LC92, -LC98)</f>
        <v>0</v>
      </c>
      <c r="LD104" s="6">
        <f>SUM(LD91, -LD97)</f>
        <v>0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63" t="s">
        <v>59</v>
      </c>
      <c r="KZ105" s="118" t="s">
        <v>63</v>
      </c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73">SUM(FH53, -FH55)</f>
        <v>0.1164</v>
      </c>
      <c r="FI106" s="141">
        <f t="shared" si="573"/>
        <v>0.11109999999999999</v>
      </c>
      <c r="FJ106" s="115">
        <f t="shared" si="573"/>
        <v>0.1169</v>
      </c>
      <c r="FK106" s="174">
        <f t="shared" si="573"/>
        <v>0.1477</v>
      </c>
      <c r="FL106" s="141">
        <f t="shared" si="573"/>
        <v>0.14050000000000001</v>
      </c>
      <c r="FM106" s="115">
        <f t="shared" si="573"/>
        <v>0.13020000000000001</v>
      </c>
      <c r="FN106" s="174">
        <f t="shared" si="573"/>
        <v>0.13250000000000001</v>
      </c>
      <c r="FO106" s="141">
        <f t="shared" si="573"/>
        <v>0.1525</v>
      </c>
      <c r="FP106" s="115">
        <f t="shared" si="573"/>
        <v>0.13749999999999998</v>
      </c>
      <c r="FQ106" s="174">
        <f t="shared" si="573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74">SUM(IL53, -IL56)</f>
        <v>9.4799999999999995E-2</v>
      </c>
      <c r="IM106" s="141">
        <f t="shared" si="574"/>
        <v>0.1048</v>
      </c>
      <c r="IN106" s="115">
        <f t="shared" si="574"/>
        <v>0.10289999999999999</v>
      </c>
      <c r="IO106" s="174">
        <f t="shared" si="574"/>
        <v>9.9299999999999999E-2</v>
      </c>
      <c r="IP106" s="141">
        <f t="shared" si="574"/>
        <v>9.1999999999999998E-2</v>
      </c>
      <c r="IQ106" s="111">
        <f t="shared" si="574"/>
        <v>9.7900000000000001E-2</v>
      </c>
      <c r="IR106" s="171">
        <f t="shared" si="574"/>
        <v>0.10349999999999999</v>
      </c>
      <c r="IS106" s="220">
        <f t="shared" si="574"/>
        <v>9.9400000000000002E-2</v>
      </c>
      <c r="IT106" s="88">
        <f t="shared" si="574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575">SUM(KH55, -KH56)</f>
        <v>9.9099999999999994E-2</v>
      </c>
      <c r="KI106" s="174">
        <f t="shared" si="575"/>
        <v>9.7100000000000006E-2</v>
      </c>
      <c r="KJ106" s="141">
        <f t="shared" si="575"/>
        <v>0.12290000000000001</v>
      </c>
      <c r="KK106" s="115">
        <f t="shared" si="575"/>
        <v>0.12509999999999999</v>
      </c>
      <c r="KL106" s="174">
        <f t="shared" si="575"/>
        <v>0.13009999999999999</v>
      </c>
      <c r="KM106" s="141">
        <f t="shared" si="575"/>
        <v>0.1361</v>
      </c>
      <c r="KN106" s="115">
        <f t="shared" si="575"/>
        <v>0.12959999999999999</v>
      </c>
      <c r="KO106" s="174">
        <f t="shared" si="575"/>
        <v>0.13200000000000001</v>
      </c>
      <c r="KP106" s="141">
        <f t="shared" si="575"/>
        <v>0.13690000000000002</v>
      </c>
      <c r="KQ106" s="115">
        <f t="shared" si="575"/>
        <v>0.1394</v>
      </c>
      <c r="KR106" s="182">
        <f>SUM(KR57, -KR58)</f>
        <v>0.1318</v>
      </c>
      <c r="KS106" s="161">
        <f>SUM(KS57, -KS58)</f>
        <v>0.13379999999999997</v>
      </c>
      <c r="KT106" s="110">
        <f>SUM(KT57, -KT58)</f>
        <v>0.1182</v>
      </c>
      <c r="KU106" s="170">
        <f>SUM(KU57, -KU58)</f>
        <v>9.4099999999999989E-2</v>
      </c>
      <c r="KV106" s="148">
        <f>SUM(KV57, -KV58)</f>
        <v>0.11409999999999999</v>
      </c>
      <c r="KW106" s="110">
        <f>SUM(KW57, -KW58)</f>
        <v>0.1197</v>
      </c>
      <c r="KX106" s="170">
        <f>SUM(KX57, -KX58)</f>
        <v>0.12259999999999999</v>
      </c>
      <c r="KY106" s="110">
        <f>SUM(KY57, -KY58)</f>
        <v>0.11309999999999999</v>
      </c>
      <c r="KZ106" s="111">
        <f>SUM(KZ55, -KZ56)</f>
        <v>7.7699999999999991E-2</v>
      </c>
      <c r="LA106" s="6">
        <f>SUM(LA92, -LA98)</f>
        <v>0</v>
      </c>
      <c r="LB106" s="6">
        <f>SUM(LB92, -LB98)</f>
        <v>0</v>
      </c>
      <c r="LC106" s="6">
        <f>SUM(LC91, -LC97)</f>
        <v>0</v>
      </c>
      <c r="LD106" s="6">
        <f>SUM(LD92, -LD98)</f>
        <v>0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14" t="s">
        <v>40</v>
      </c>
      <c r="KZ107" s="114" t="s">
        <v>40</v>
      </c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76">SUM(EC97, -EC104)</f>
        <v>0</v>
      </c>
      <c r="ED108" s="6">
        <f t="shared" si="576"/>
        <v>0</v>
      </c>
      <c r="EE108" s="6">
        <f t="shared" si="576"/>
        <v>0</v>
      </c>
      <c r="EF108" s="6">
        <f t="shared" si="576"/>
        <v>0</v>
      </c>
      <c r="EG108" s="6">
        <f t="shared" si="576"/>
        <v>0</v>
      </c>
      <c r="EH108" s="6">
        <f t="shared" si="576"/>
        <v>0</v>
      </c>
      <c r="EI108" s="6">
        <f t="shared" si="576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77">SUM(FB53, -FB55)</f>
        <v>8.5100000000000009E-2</v>
      </c>
      <c r="FC108" s="412">
        <f t="shared" si="577"/>
        <v>8.0600000000000005E-2</v>
      </c>
      <c r="FD108" s="370">
        <f t="shared" si="577"/>
        <v>8.0499999999999988E-2</v>
      </c>
      <c r="FE108" s="413">
        <f t="shared" si="577"/>
        <v>9.7700000000000009E-2</v>
      </c>
      <c r="FF108" s="141">
        <f t="shared" si="577"/>
        <v>9.4500000000000001E-2</v>
      </c>
      <c r="FG108" s="115">
        <f t="shared" si="577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78">SUM(GV97, -GV104)</f>
        <v>0</v>
      </c>
      <c r="GW108" s="6">
        <f t="shared" si="578"/>
        <v>0</v>
      </c>
      <c r="GX108" s="6">
        <f t="shared" si="578"/>
        <v>0</v>
      </c>
      <c r="GY108" s="6">
        <f t="shared" si="578"/>
        <v>0</v>
      </c>
      <c r="GZ108" s="6">
        <f t="shared" si="578"/>
        <v>0</v>
      </c>
      <c r="HA108" s="6">
        <f t="shared" si="578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79">SUM(HF53, -HF55)</f>
        <v>9.6500000000000002E-2</v>
      </c>
      <c r="HG108" s="115">
        <f t="shared" si="579"/>
        <v>0.10729999999999999</v>
      </c>
      <c r="HH108" s="174">
        <f t="shared" si="579"/>
        <v>9.0200000000000002E-2</v>
      </c>
      <c r="HI108" s="141">
        <f t="shared" si="579"/>
        <v>0.12820000000000001</v>
      </c>
      <c r="HJ108" s="115">
        <f t="shared" si="579"/>
        <v>0.1273</v>
      </c>
      <c r="HK108" s="174">
        <f t="shared" si="579"/>
        <v>0.1042</v>
      </c>
      <c r="HL108" s="141">
        <f t="shared" si="579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80">SUM(IL53, -IL55)</f>
        <v>9.3700000000000006E-2</v>
      </c>
      <c r="IM108" s="141">
        <f t="shared" si="580"/>
        <v>8.7000000000000008E-2</v>
      </c>
      <c r="IN108" s="115">
        <f t="shared" si="580"/>
        <v>8.5499999999999993E-2</v>
      </c>
      <c r="IO108" s="174">
        <f t="shared" si="580"/>
        <v>8.7099999999999997E-2</v>
      </c>
      <c r="IP108" s="139">
        <f t="shared" si="580"/>
        <v>7.6299999999999993E-2</v>
      </c>
      <c r="IQ108" s="115">
        <f t="shared" si="580"/>
        <v>9.1999999999999998E-2</v>
      </c>
      <c r="IR108" s="174">
        <f t="shared" si="580"/>
        <v>0.10299999999999999</v>
      </c>
      <c r="IS108" s="218">
        <f t="shared" si="580"/>
        <v>9.6000000000000002E-2</v>
      </c>
      <c r="IT108" s="15">
        <f t="shared" si="580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Q108:JS108" si="581">SUM(JQ97, -JQ104)</f>
        <v>0</v>
      </c>
      <c r="JR108" s="6">
        <f t="shared" si="581"/>
        <v>0</v>
      </c>
      <c r="JS108" s="6">
        <f t="shared" si="581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582">SUM(KI52, -KI55)</f>
        <v>8.0399999999999999E-2</v>
      </c>
      <c r="KJ108" s="141">
        <f t="shared" si="582"/>
        <v>7.8E-2</v>
      </c>
      <c r="KK108" s="115">
        <f t="shared" si="582"/>
        <v>6.0300000000000006E-2</v>
      </c>
      <c r="KL108" s="174">
        <f t="shared" si="582"/>
        <v>5.2400000000000002E-2</v>
      </c>
      <c r="KM108" s="141">
        <f t="shared" si="582"/>
        <v>3.2500000000000001E-2</v>
      </c>
      <c r="KN108" s="111">
        <f t="shared" si="582"/>
        <v>0.04</v>
      </c>
      <c r="KO108" s="174">
        <f t="shared" si="582"/>
        <v>3.6000000000000004E-2</v>
      </c>
      <c r="KP108" s="141">
        <f t="shared" si="582"/>
        <v>3.6299999999999999E-2</v>
      </c>
      <c r="KQ108" s="115">
        <f t="shared" si="582"/>
        <v>2.6299999999999997E-2</v>
      </c>
      <c r="KR108" s="174">
        <f t="shared" si="582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>SUM(KV52, -KV55)</f>
        <v>2.64E-2</v>
      </c>
      <c r="KW108" s="115">
        <f>SUM(KW52, -KW55)</f>
        <v>3.61E-2</v>
      </c>
      <c r="KX108" s="174">
        <f>SUM(KX52, -KX55)</f>
        <v>3.73E-2</v>
      </c>
      <c r="KY108" s="115">
        <f>SUM(KY52, -KY55)</f>
        <v>5.11E-2</v>
      </c>
      <c r="KZ108" s="115">
        <f>SUM(KZ52, -KZ55)</f>
        <v>6.59E-2</v>
      </c>
      <c r="LA108" s="6">
        <f t="shared" ref="KS108:ME108" si="583">SUM(LA97, -LA104)</f>
        <v>0</v>
      </c>
      <c r="LB108" s="6">
        <f t="shared" si="583"/>
        <v>0</v>
      </c>
      <c r="LC108" s="6">
        <f t="shared" si="583"/>
        <v>0</v>
      </c>
      <c r="LD108" s="6">
        <f t="shared" si="583"/>
        <v>0</v>
      </c>
      <c r="LE108" s="6">
        <f t="shared" si="583"/>
        <v>0</v>
      </c>
      <c r="LF108" s="6">
        <f t="shared" si="583"/>
        <v>0</v>
      </c>
      <c r="LG108" s="6">
        <f t="shared" si="583"/>
        <v>0</v>
      </c>
      <c r="LH108" s="6">
        <f t="shared" si="583"/>
        <v>0</v>
      </c>
      <c r="LI108" s="6">
        <f t="shared" si="583"/>
        <v>0</v>
      </c>
      <c r="LJ108" s="6">
        <f t="shared" si="583"/>
        <v>0</v>
      </c>
      <c r="LK108" s="6">
        <f t="shared" si="583"/>
        <v>0</v>
      </c>
      <c r="LL108" s="6">
        <f t="shared" si="583"/>
        <v>0</v>
      </c>
      <c r="LM108" s="6">
        <f t="shared" si="583"/>
        <v>0</v>
      </c>
      <c r="LN108" s="6">
        <f t="shared" si="583"/>
        <v>0</v>
      </c>
      <c r="LO108" s="6">
        <f t="shared" si="583"/>
        <v>0</v>
      </c>
      <c r="LP108" s="6">
        <f t="shared" si="583"/>
        <v>0</v>
      </c>
      <c r="LQ108" s="6">
        <f t="shared" si="583"/>
        <v>0</v>
      </c>
      <c r="LR108" s="6">
        <f t="shared" si="583"/>
        <v>0</v>
      </c>
      <c r="LS108" s="6">
        <f t="shared" si="583"/>
        <v>0</v>
      </c>
      <c r="LT108" s="6">
        <f t="shared" si="583"/>
        <v>0</v>
      </c>
      <c r="LU108" s="6">
        <f t="shared" si="583"/>
        <v>0</v>
      </c>
      <c r="LV108" s="6">
        <f t="shared" si="583"/>
        <v>0</v>
      </c>
      <c r="LW108" s="6">
        <f t="shared" si="583"/>
        <v>0</v>
      </c>
      <c r="LX108" s="6">
        <f t="shared" si="583"/>
        <v>0</v>
      </c>
      <c r="LY108" s="6">
        <f t="shared" si="583"/>
        <v>0</v>
      </c>
      <c r="LZ108" s="6">
        <f t="shared" si="583"/>
        <v>0</v>
      </c>
      <c r="MA108" s="6">
        <f t="shared" si="583"/>
        <v>0</v>
      </c>
      <c r="MB108" s="6">
        <f t="shared" si="583"/>
        <v>0</v>
      </c>
      <c r="MC108" s="6">
        <f t="shared" si="583"/>
        <v>0</v>
      </c>
      <c r="MD108" s="6">
        <f t="shared" si="583"/>
        <v>0</v>
      </c>
      <c r="ME108" s="6">
        <f t="shared" si="583"/>
        <v>0</v>
      </c>
      <c r="MF108" s="6">
        <f t="shared" ref="MF108:MK108" si="584">SUM(MF97, -MF104)</f>
        <v>0</v>
      </c>
      <c r="MG108" s="6">
        <f t="shared" si="584"/>
        <v>0</v>
      </c>
      <c r="MH108" s="6">
        <f t="shared" si="584"/>
        <v>0</v>
      </c>
      <c r="MI108" s="6">
        <f t="shared" si="584"/>
        <v>0</v>
      </c>
      <c r="MJ108" s="6">
        <f t="shared" si="584"/>
        <v>0</v>
      </c>
      <c r="MK108" s="6">
        <f t="shared" si="584"/>
        <v>0</v>
      </c>
      <c r="MM108" s="6">
        <f t="shared" ref="MM108:OX108" si="585">SUM(MM97, -MM104)</f>
        <v>0</v>
      </c>
      <c r="MN108" s="6">
        <f t="shared" si="585"/>
        <v>0</v>
      </c>
      <c r="MO108" s="6">
        <f t="shared" si="585"/>
        <v>0</v>
      </c>
      <c r="MP108" s="6">
        <f t="shared" si="585"/>
        <v>0</v>
      </c>
      <c r="MQ108" s="6">
        <f t="shared" si="585"/>
        <v>0</v>
      </c>
      <c r="MR108" s="6">
        <f t="shared" si="585"/>
        <v>0</v>
      </c>
      <c r="MS108" s="6">
        <f t="shared" si="585"/>
        <v>0</v>
      </c>
      <c r="MT108" s="6">
        <f t="shared" si="585"/>
        <v>0</v>
      </c>
      <c r="MU108" s="6">
        <f t="shared" si="585"/>
        <v>0</v>
      </c>
      <c r="MV108" s="6">
        <f t="shared" si="585"/>
        <v>0</v>
      </c>
      <c r="MW108" s="6">
        <f t="shared" si="585"/>
        <v>0</v>
      </c>
      <c r="MX108" s="6">
        <f t="shared" si="585"/>
        <v>0</v>
      </c>
      <c r="MY108" s="6">
        <f t="shared" si="585"/>
        <v>0</v>
      </c>
      <c r="MZ108" s="6">
        <f t="shared" si="585"/>
        <v>0</v>
      </c>
      <c r="NA108" s="6">
        <f t="shared" si="585"/>
        <v>0</v>
      </c>
      <c r="NB108" s="6">
        <f t="shared" si="585"/>
        <v>0</v>
      </c>
      <c r="NC108" s="6">
        <f t="shared" si="585"/>
        <v>0</v>
      </c>
      <c r="ND108" s="6">
        <f t="shared" si="585"/>
        <v>0</v>
      </c>
      <c r="NE108" s="6">
        <f t="shared" si="585"/>
        <v>0</v>
      </c>
      <c r="NF108" s="6">
        <f t="shared" si="585"/>
        <v>0</v>
      </c>
      <c r="NG108" s="6">
        <f t="shared" si="585"/>
        <v>0</v>
      </c>
      <c r="NH108" s="6">
        <f t="shared" si="585"/>
        <v>0</v>
      </c>
      <c r="NI108" s="6">
        <f t="shared" si="585"/>
        <v>0</v>
      </c>
      <c r="NJ108" s="6">
        <f t="shared" si="585"/>
        <v>0</v>
      </c>
      <c r="NK108" s="6">
        <f t="shared" si="585"/>
        <v>0</v>
      </c>
      <c r="NL108" s="6">
        <f t="shared" si="585"/>
        <v>0</v>
      </c>
      <c r="NM108" s="6">
        <f t="shared" si="585"/>
        <v>0</v>
      </c>
      <c r="NN108" s="6">
        <f t="shared" si="585"/>
        <v>0</v>
      </c>
      <c r="NO108" s="6">
        <f t="shared" si="585"/>
        <v>0</v>
      </c>
      <c r="NP108" s="6">
        <f t="shared" si="585"/>
        <v>0</v>
      </c>
      <c r="NQ108" s="6">
        <f t="shared" si="585"/>
        <v>0</v>
      </c>
      <c r="NR108" s="6">
        <f t="shared" si="585"/>
        <v>0</v>
      </c>
      <c r="NS108" s="6">
        <f t="shared" si="585"/>
        <v>0</v>
      </c>
      <c r="NT108" s="6">
        <f t="shared" si="585"/>
        <v>0</v>
      </c>
      <c r="NU108" s="6">
        <f t="shared" si="585"/>
        <v>0</v>
      </c>
      <c r="NV108" s="6">
        <f t="shared" si="585"/>
        <v>0</v>
      </c>
      <c r="NW108" s="6">
        <f t="shared" si="585"/>
        <v>0</v>
      </c>
      <c r="NX108" s="6">
        <f t="shared" si="585"/>
        <v>0</v>
      </c>
      <c r="NY108" s="6">
        <f t="shared" si="585"/>
        <v>0</v>
      </c>
      <c r="NZ108" s="6">
        <f t="shared" si="585"/>
        <v>0</v>
      </c>
      <c r="OA108" s="6">
        <f t="shared" si="585"/>
        <v>0</v>
      </c>
      <c r="OB108" s="6">
        <f t="shared" si="585"/>
        <v>0</v>
      </c>
      <c r="OC108" s="6">
        <f t="shared" si="585"/>
        <v>0</v>
      </c>
      <c r="OD108" s="6">
        <f t="shared" si="585"/>
        <v>0</v>
      </c>
      <c r="OE108" s="6">
        <f t="shared" si="585"/>
        <v>0</v>
      </c>
      <c r="OF108" s="6">
        <f t="shared" si="585"/>
        <v>0</v>
      </c>
      <c r="OG108" s="6">
        <f t="shared" si="585"/>
        <v>0</v>
      </c>
      <c r="OH108" s="6">
        <f t="shared" si="585"/>
        <v>0</v>
      </c>
      <c r="OI108" s="6">
        <f t="shared" si="585"/>
        <v>0</v>
      </c>
      <c r="OJ108" s="6">
        <f t="shared" si="585"/>
        <v>0</v>
      </c>
      <c r="OK108" s="6">
        <f t="shared" si="585"/>
        <v>0</v>
      </c>
      <c r="OL108" s="6">
        <f t="shared" si="585"/>
        <v>0</v>
      </c>
      <c r="OM108" s="6">
        <f t="shared" si="585"/>
        <v>0</v>
      </c>
      <c r="ON108" s="6">
        <f t="shared" si="585"/>
        <v>0</v>
      </c>
      <c r="OO108" s="6">
        <f t="shared" si="585"/>
        <v>0</v>
      </c>
      <c r="OP108" s="6">
        <f t="shared" si="585"/>
        <v>0</v>
      </c>
      <c r="OQ108" s="6">
        <f t="shared" si="585"/>
        <v>0</v>
      </c>
      <c r="OR108" s="6">
        <f t="shared" si="585"/>
        <v>0</v>
      </c>
      <c r="OS108" s="6">
        <f t="shared" si="585"/>
        <v>0</v>
      </c>
      <c r="OT108" s="6">
        <f t="shared" si="585"/>
        <v>0</v>
      </c>
      <c r="OU108" s="6">
        <f t="shared" si="585"/>
        <v>0</v>
      </c>
      <c r="OV108" s="6">
        <f t="shared" si="585"/>
        <v>0</v>
      </c>
      <c r="OW108" s="6">
        <f t="shared" si="585"/>
        <v>0</v>
      </c>
      <c r="OX108" s="6">
        <f t="shared" si="585"/>
        <v>0</v>
      </c>
      <c r="OY108" s="6">
        <f t="shared" ref="OY108:PC108" si="586">SUM(OY97, -OY104)</f>
        <v>0</v>
      </c>
      <c r="OZ108" s="6">
        <f t="shared" si="586"/>
        <v>0</v>
      </c>
      <c r="PA108" s="6">
        <f t="shared" si="586"/>
        <v>0</v>
      </c>
      <c r="PB108" s="6">
        <f t="shared" si="586"/>
        <v>0</v>
      </c>
      <c r="PC108" s="6">
        <f t="shared" si="586"/>
        <v>0</v>
      </c>
      <c r="PE108" s="6">
        <f t="shared" ref="PE108:RP108" si="587">SUM(PE97, -PE104)</f>
        <v>0</v>
      </c>
      <c r="PF108" s="6">
        <f t="shared" si="587"/>
        <v>0</v>
      </c>
      <c r="PG108" s="6">
        <f t="shared" si="587"/>
        <v>0</v>
      </c>
      <c r="PH108" s="6">
        <f t="shared" si="587"/>
        <v>0</v>
      </c>
      <c r="PI108" s="6">
        <f t="shared" si="587"/>
        <v>0</v>
      </c>
      <c r="PJ108" s="6">
        <f t="shared" si="587"/>
        <v>0</v>
      </c>
      <c r="PK108" s="6">
        <f t="shared" si="587"/>
        <v>0</v>
      </c>
      <c r="PL108" s="6">
        <f t="shared" si="587"/>
        <v>0</v>
      </c>
      <c r="PM108" s="6">
        <f t="shared" si="587"/>
        <v>0</v>
      </c>
      <c r="PN108" s="6">
        <f t="shared" si="587"/>
        <v>0</v>
      </c>
      <c r="PO108" s="6">
        <f t="shared" si="587"/>
        <v>0</v>
      </c>
      <c r="PP108" s="6">
        <f t="shared" si="587"/>
        <v>0</v>
      </c>
      <c r="PQ108" s="6">
        <f t="shared" si="587"/>
        <v>0</v>
      </c>
      <c r="PR108" s="6">
        <f t="shared" si="587"/>
        <v>0</v>
      </c>
      <c r="PS108" s="6">
        <f t="shared" si="587"/>
        <v>0</v>
      </c>
      <c r="PT108" s="6">
        <f t="shared" si="587"/>
        <v>0</v>
      </c>
      <c r="PU108" s="6">
        <f t="shared" si="587"/>
        <v>0</v>
      </c>
      <c r="PV108" s="6">
        <f t="shared" si="587"/>
        <v>0</v>
      </c>
      <c r="PW108" s="6">
        <f t="shared" si="587"/>
        <v>0</v>
      </c>
      <c r="PX108" s="6">
        <f t="shared" si="587"/>
        <v>0</v>
      </c>
      <c r="PY108" s="6">
        <f t="shared" si="587"/>
        <v>0</v>
      </c>
      <c r="PZ108" s="6">
        <f t="shared" si="587"/>
        <v>0</v>
      </c>
      <c r="QA108" s="6">
        <f t="shared" si="587"/>
        <v>0</v>
      </c>
      <c r="QB108" s="6">
        <f t="shared" si="587"/>
        <v>0</v>
      </c>
      <c r="QC108" s="6">
        <f t="shared" si="587"/>
        <v>0</v>
      </c>
      <c r="QD108" s="6">
        <f t="shared" si="587"/>
        <v>0</v>
      </c>
      <c r="QE108" s="6">
        <f t="shared" si="587"/>
        <v>0</v>
      </c>
      <c r="QF108" s="6">
        <f t="shared" si="587"/>
        <v>0</v>
      </c>
      <c r="QG108" s="6">
        <f t="shared" si="587"/>
        <v>0</v>
      </c>
      <c r="QH108" s="6">
        <f t="shared" si="587"/>
        <v>0</v>
      </c>
      <c r="QI108" s="6">
        <f t="shared" si="587"/>
        <v>0</v>
      </c>
      <c r="QJ108" s="6">
        <f t="shared" si="587"/>
        <v>0</v>
      </c>
      <c r="QK108" s="6">
        <f t="shared" si="587"/>
        <v>0</v>
      </c>
      <c r="QL108" s="6">
        <f t="shared" si="587"/>
        <v>0</v>
      </c>
      <c r="QM108" s="6">
        <f t="shared" si="587"/>
        <v>0</v>
      </c>
      <c r="QN108" s="6">
        <f t="shared" si="587"/>
        <v>0</v>
      </c>
      <c r="QO108" s="6">
        <f t="shared" si="587"/>
        <v>0</v>
      </c>
      <c r="QP108" s="6">
        <f t="shared" si="587"/>
        <v>0</v>
      </c>
      <c r="QQ108" s="6">
        <f t="shared" si="587"/>
        <v>0</v>
      </c>
      <c r="QR108" s="6">
        <f t="shared" si="587"/>
        <v>0</v>
      </c>
      <c r="QS108" s="6">
        <f t="shared" si="587"/>
        <v>0</v>
      </c>
      <c r="QT108" s="6">
        <f t="shared" si="587"/>
        <v>0</v>
      </c>
      <c r="QU108" s="6">
        <f t="shared" si="587"/>
        <v>0</v>
      </c>
      <c r="QV108" s="6">
        <f t="shared" si="587"/>
        <v>0</v>
      </c>
      <c r="QW108" s="6">
        <f t="shared" si="587"/>
        <v>0</v>
      </c>
      <c r="QX108" s="6">
        <f t="shared" si="587"/>
        <v>0</v>
      </c>
      <c r="QY108" s="6">
        <f t="shared" si="587"/>
        <v>0</v>
      </c>
      <c r="QZ108" s="6">
        <f t="shared" si="587"/>
        <v>0</v>
      </c>
      <c r="RA108" s="6">
        <f t="shared" si="587"/>
        <v>0</v>
      </c>
      <c r="RB108" s="6">
        <f t="shared" si="587"/>
        <v>0</v>
      </c>
      <c r="RC108" s="6">
        <f t="shared" si="587"/>
        <v>0</v>
      </c>
      <c r="RD108" s="6">
        <f t="shared" si="587"/>
        <v>0</v>
      </c>
      <c r="RE108" s="6">
        <f t="shared" si="587"/>
        <v>0</v>
      </c>
      <c r="RF108" s="6">
        <f t="shared" si="587"/>
        <v>0</v>
      </c>
      <c r="RG108" s="6">
        <f t="shared" si="587"/>
        <v>0</v>
      </c>
      <c r="RH108" s="6">
        <f t="shared" si="587"/>
        <v>0</v>
      </c>
      <c r="RI108" s="6">
        <f t="shared" si="587"/>
        <v>0</v>
      </c>
      <c r="RJ108" s="6">
        <f t="shared" si="587"/>
        <v>0</v>
      </c>
      <c r="RK108" s="6">
        <f t="shared" si="587"/>
        <v>0</v>
      </c>
      <c r="RL108" s="6">
        <f t="shared" si="587"/>
        <v>0</v>
      </c>
      <c r="RM108" s="6">
        <f t="shared" si="587"/>
        <v>0</v>
      </c>
      <c r="RN108" s="6">
        <f t="shared" si="587"/>
        <v>0</v>
      </c>
      <c r="RO108" s="6">
        <f t="shared" si="587"/>
        <v>0</v>
      </c>
      <c r="RP108" s="6">
        <f t="shared" si="587"/>
        <v>0</v>
      </c>
      <c r="RQ108" s="6">
        <f t="shared" ref="RQ108:RU108" si="588">SUM(RQ97, -RQ104)</f>
        <v>0</v>
      </c>
      <c r="RR108" s="6">
        <f t="shared" si="588"/>
        <v>0</v>
      </c>
      <c r="RS108" s="6">
        <f t="shared" si="588"/>
        <v>0</v>
      </c>
      <c r="RT108" s="6">
        <f t="shared" si="588"/>
        <v>0</v>
      </c>
      <c r="RU108" s="6">
        <f t="shared" si="588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12" t="s">
        <v>65</v>
      </c>
      <c r="KZ109" s="112" t="s">
        <v>65</v>
      </c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89">SUM(CX51, -CX53)</f>
        <v>7.51E-2</v>
      </c>
      <c r="CY110" s="174">
        <f>SUM(CY51, -CY54)</f>
        <v>6.6400000000000015E-2</v>
      </c>
      <c r="CZ110" s="143">
        <f t="shared" si="589"/>
        <v>5.7499999999999996E-2</v>
      </c>
      <c r="DA110" s="113">
        <f t="shared" si="589"/>
        <v>4.3099999999999986E-2</v>
      </c>
      <c r="DB110" s="171">
        <f t="shared" si="589"/>
        <v>5.4799999999999988E-2</v>
      </c>
      <c r="DC110" s="139">
        <f t="shared" si="589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90">SUM(EN54, -EN55)</f>
        <v>8.5300000000000001E-2</v>
      </c>
      <c r="EO110" s="115">
        <f t="shared" si="590"/>
        <v>9.2700000000000005E-2</v>
      </c>
      <c r="EP110" s="174">
        <f t="shared" si="590"/>
        <v>9.9199999999999997E-2</v>
      </c>
      <c r="EQ110" s="141">
        <f t="shared" si="590"/>
        <v>8.1199999999999994E-2</v>
      </c>
      <c r="ER110" s="115">
        <f t="shared" si="590"/>
        <v>6.25E-2</v>
      </c>
      <c r="ES110" s="174">
        <f t="shared" si="590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91">SUM(FO54, -FO55)</f>
        <v>9.4799999999999995E-2</v>
      </c>
      <c r="FP110" s="115">
        <f t="shared" si="591"/>
        <v>8.5999999999999993E-2</v>
      </c>
      <c r="FQ110" s="174">
        <f t="shared" si="591"/>
        <v>9.5299999999999996E-2</v>
      </c>
      <c r="FR110" s="141">
        <f t="shared" si="591"/>
        <v>0.12130000000000001</v>
      </c>
      <c r="FS110" s="115">
        <f t="shared" si="591"/>
        <v>9.8299999999999998E-2</v>
      </c>
      <c r="FT110" s="174">
        <f t="shared" si="591"/>
        <v>0.1055</v>
      </c>
      <c r="FU110" s="141">
        <f t="shared" si="591"/>
        <v>9.2599999999999988E-2</v>
      </c>
      <c r="FV110" s="115">
        <f t="shared" si="591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592">SUM(JW53, -JW55)</f>
        <v>6.7699999999999996E-2</v>
      </c>
      <c r="JX110" s="141">
        <f t="shared" si="592"/>
        <v>6.9200000000000012E-2</v>
      </c>
      <c r="JY110" s="115">
        <f t="shared" si="592"/>
        <v>6.5799999999999997E-2</v>
      </c>
      <c r="JZ110" s="174">
        <f t="shared" si="592"/>
        <v>6.6299999999999998E-2</v>
      </c>
      <c r="KA110" s="141">
        <f t="shared" si="592"/>
        <v>7.4300000000000005E-2</v>
      </c>
      <c r="KB110" s="115">
        <f t="shared" si="592"/>
        <v>8.1000000000000003E-2</v>
      </c>
      <c r="KC110" s="174">
        <f t="shared" si="592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593">SUM(KK53, -KK55)</f>
        <v>3.4700000000000002E-2</v>
      </c>
      <c r="KL110" s="174">
        <f t="shared" si="593"/>
        <v>3.7999999999999992E-2</v>
      </c>
      <c r="KM110" s="139">
        <f t="shared" si="593"/>
        <v>3.0099999999999998E-2</v>
      </c>
      <c r="KN110" s="115">
        <f t="shared" si="593"/>
        <v>3.9899999999999998E-2</v>
      </c>
      <c r="KO110" s="174">
        <f t="shared" si="593"/>
        <v>2.6400000000000003E-2</v>
      </c>
      <c r="KP110" s="141">
        <f t="shared" si="593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>SUM(KV53, -KV55)</f>
        <v>2.5799999999999997E-2</v>
      </c>
      <c r="KW110" s="115">
        <f>SUM(KW53, -KW55)</f>
        <v>3.0399999999999996E-2</v>
      </c>
      <c r="KX110" s="174">
        <f>SUM(KX53, -KX55)</f>
        <v>3.4799999999999998E-2</v>
      </c>
      <c r="KY110" s="115">
        <f>SUM(KY53, -KY55)</f>
        <v>4.87E-2</v>
      </c>
      <c r="KZ110" s="115">
        <f>SUM(KZ53, -KZ55)</f>
        <v>5.8800000000000005E-2</v>
      </c>
      <c r="LA110" s="6">
        <f>SUM(LA97, -LA103)</f>
        <v>0</v>
      </c>
      <c r="LB110" s="6">
        <f>SUM(LB97, -LB103,)</f>
        <v>0</v>
      </c>
      <c r="LC110" s="6">
        <f>SUM(LC98, -LC104)</f>
        <v>0</v>
      </c>
      <c r="LD110" s="6">
        <f>SUM(LD97, -LD103)</f>
        <v>0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2" t="s">
        <v>49</v>
      </c>
      <c r="KY111" s="114" t="s">
        <v>36</v>
      </c>
      <c r="KZ111" s="109" t="s">
        <v>67</v>
      </c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94">SUM(FO52, -FO54)</f>
        <v>7.8E-2</v>
      </c>
      <c r="FP112" s="115">
        <f t="shared" si="594"/>
        <v>7.8199999999999992E-2</v>
      </c>
      <c r="FQ112" s="174">
        <f t="shared" si="594"/>
        <v>7.6599999999999988E-2</v>
      </c>
      <c r="FR112" s="141">
        <f t="shared" si="594"/>
        <v>6.7400000000000002E-2</v>
      </c>
      <c r="FS112" s="115">
        <f t="shared" si="594"/>
        <v>7.4700000000000003E-2</v>
      </c>
      <c r="FT112" s="174">
        <f t="shared" si="594"/>
        <v>6.4599999999999991E-2</v>
      </c>
      <c r="FU112" s="141">
        <f t="shared" si="594"/>
        <v>7.619999999999999E-2</v>
      </c>
      <c r="FV112" s="115">
        <f t="shared" si="594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95">SUM(GE54, -GE56)</f>
        <v>9.11E-2</v>
      </c>
      <c r="GF112" s="174">
        <f t="shared" si="595"/>
        <v>7.1899999999999992E-2</v>
      </c>
      <c r="GG112" s="218">
        <f t="shared" si="595"/>
        <v>7.22E-2</v>
      </c>
      <c r="GH112" s="15">
        <f t="shared" si="595"/>
        <v>6.1199999999999997E-2</v>
      </c>
      <c r="GI112" s="146">
        <f t="shared" si="595"/>
        <v>7.9300000000000009E-2</v>
      </c>
      <c r="GJ112" s="141">
        <f t="shared" si="595"/>
        <v>8.5199999999999998E-2</v>
      </c>
      <c r="GK112" s="115">
        <f t="shared" si="595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96">SUM(IQ53, -IQ54)</f>
        <v>7.8699999999999992E-2</v>
      </c>
      <c r="IR112" s="174">
        <f t="shared" si="596"/>
        <v>7.0400000000000004E-2</v>
      </c>
      <c r="IS112" s="218">
        <f t="shared" si="596"/>
        <v>7.6300000000000007E-2</v>
      </c>
      <c r="IT112" s="15">
        <f t="shared" si="596"/>
        <v>7.3499999999999996E-2</v>
      </c>
      <c r="IU112" s="146">
        <f t="shared" si="596"/>
        <v>6.430000000000001E-2</v>
      </c>
      <c r="IV112" s="141">
        <f t="shared" si="596"/>
        <v>7.8399999999999997E-2</v>
      </c>
      <c r="IW112" s="115">
        <f t="shared" si="596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SUM(KX52, -KX54)</f>
        <v>2.7400000000000001E-2</v>
      </c>
      <c r="KY112" s="111">
        <f>SUM(KY52, -KY54)</f>
        <v>2.5700000000000001E-2</v>
      </c>
      <c r="KZ112" s="202">
        <f>SUM(KZ56, -KZ57)</f>
        <v>5.7600000000000012E-2</v>
      </c>
      <c r="LA112" s="6">
        <f>SUM(LA98, -LA104)</f>
        <v>0</v>
      </c>
      <c r="LB112" s="6">
        <f>SUM(LB98, -LB104)</f>
        <v>0</v>
      </c>
      <c r="LC112" s="6">
        <f>SUM(LC97, -LC103)</f>
        <v>0</v>
      </c>
      <c r="LD112" s="6">
        <f>SUM(LD98, -LD104)</f>
        <v>0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5" t="s">
        <v>36</v>
      </c>
      <c r="KY113" s="117" t="s">
        <v>47</v>
      </c>
      <c r="KZ113" s="114" t="s">
        <v>36</v>
      </c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97">SUM(BE55, -BE57)</f>
        <v>4.1400000000000006E-2</v>
      </c>
      <c r="BF114" s="139">
        <f t="shared" si="597"/>
        <v>3.209999999999999E-2</v>
      </c>
      <c r="BG114" s="111">
        <f t="shared" si="597"/>
        <v>3.8699999999999998E-2</v>
      </c>
      <c r="BH114" s="267">
        <f t="shared" si="597"/>
        <v>3.3799999999999997E-2</v>
      </c>
      <c r="BI114" s="240">
        <f t="shared" si="597"/>
        <v>3.5799999999999998E-2</v>
      </c>
      <c r="BJ114" s="241">
        <f t="shared" si="597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598">SUM(DF57, -DF58)</f>
        <v>3.1200000000000006E-2</v>
      </c>
      <c r="DG114" s="111">
        <f t="shared" si="598"/>
        <v>3.4299999999999997E-2</v>
      </c>
      <c r="DH114" s="171">
        <f t="shared" si="598"/>
        <v>2.9399999999999982E-2</v>
      </c>
      <c r="DI114" s="139">
        <f t="shared" si="598"/>
        <v>3.8200000000000012E-2</v>
      </c>
      <c r="DJ114" s="111">
        <f t="shared" si="598"/>
        <v>3.7900000000000017E-2</v>
      </c>
      <c r="DK114" s="171">
        <f t="shared" si="598"/>
        <v>4.4700000000000017E-2</v>
      </c>
      <c r="DL114" s="111">
        <f t="shared" si="598"/>
        <v>3.8000000000000006E-2</v>
      </c>
      <c r="DM114" s="111">
        <f t="shared" si="598"/>
        <v>3.4100000000000019E-2</v>
      </c>
      <c r="DN114" s="329">
        <f t="shared" si="598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599">SUM(FQ52, -FQ53)</f>
        <v>4.7199999999999992E-2</v>
      </c>
      <c r="FR114" s="139">
        <f t="shared" si="599"/>
        <v>6.1700000000000005E-2</v>
      </c>
      <c r="FS114" s="111">
        <f t="shared" si="599"/>
        <v>6.5000000000000016E-2</v>
      </c>
      <c r="FT114" s="171">
        <f t="shared" si="599"/>
        <v>5.5299999999999988E-2</v>
      </c>
      <c r="FU114" s="139">
        <f t="shared" si="599"/>
        <v>6.4299999999999982E-2</v>
      </c>
      <c r="FV114" s="111">
        <f t="shared" si="599"/>
        <v>4.9299999999999997E-2</v>
      </c>
      <c r="FW114" s="171">
        <f t="shared" si="599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600">SUM(GE54, -GE55)</f>
        <v>8.0500000000000002E-2</v>
      </c>
      <c r="GF114" s="174">
        <f t="shared" si="600"/>
        <v>6.2199999999999998E-2</v>
      </c>
      <c r="GG114" s="218">
        <f t="shared" si="600"/>
        <v>6.4699999999999994E-2</v>
      </c>
      <c r="GH114" s="15">
        <f t="shared" si="600"/>
        <v>5.9499999999999997E-2</v>
      </c>
      <c r="GI114" s="146">
        <f t="shared" si="600"/>
        <v>7.7800000000000008E-2</v>
      </c>
      <c r="GJ114" s="141">
        <f t="shared" si="600"/>
        <v>8.3300000000000013E-2</v>
      </c>
      <c r="GK114" s="115">
        <f t="shared" si="600"/>
        <v>8.0199999999999994E-2</v>
      </c>
      <c r="GL114" s="174">
        <f t="shared" si="600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601">SUM(HT54, -HT55)</f>
        <v>4.5999999999999999E-2</v>
      </c>
      <c r="HU114" s="141">
        <f t="shared" si="601"/>
        <v>5.74E-2</v>
      </c>
      <c r="HV114" s="115">
        <f t="shared" si="601"/>
        <v>5.04E-2</v>
      </c>
      <c r="HW114" s="174">
        <f t="shared" si="601"/>
        <v>4.9000000000000002E-2</v>
      </c>
      <c r="HX114" s="141">
        <f t="shared" si="601"/>
        <v>0.06</v>
      </c>
      <c r="HY114" s="115">
        <f t="shared" si="601"/>
        <v>6.25E-2</v>
      </c>
      <c r="HZ114" s="174">
        <f t="shared" si="601"/>
        <v>7.0499999999999993E-2</v>
      </c>
      <c r="IA114" s="141">
        <f t="shared" si="601"/>
        <v>6.0600000000000001E-2</v>
      </c>
      <c r="IB114" s="115">
        <f t="shared" si="601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602">SUM(IQ57, -IQ58)</f>
        <v>2.6600000000000013E-2</v>
      </c>
      <c r="IR114" s="182">
        <f t="shared" si="602"/>
        <v>5.3900000000000003E-2</v>
      </c>
      <c r="IS114" s="228">
        <f t="shared" si="602"/>
        <v>4.6499999999999986E-2</v>
      </c>
      <c r="IT114" s="213">
        <f t="shared" si="602"/>
        <v>4.0999999999999981E-2</v>
      </c>
      <c r="IU114" s="230">
        <f t="shared" si="602"/>
        <v>4.6800000000000008E-2</v>
      </c>
      <c r="IV114" s="161">
        <f t="shared" si="602"/>
        <v>4.7699999999999965E-2</v>
      </c>
      <c r="IW114" s="202">
        <f t="shared" si="602"/>
        <v>4.6800000000000008E-2</v>
      </c>
      <c r="IX114" s="182">
        <f t="shared" si="602"/>
        <v>5.4200000000000026E-2</v>
      </c>
      <c r="IY114" s="161">
        <f t="shared" si="602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1">
        <f>SUM(KX53, -KX54)</f>
        <v>2.4900000000000005E-2</v>
      </c>
      <c r="KY114" s="115">
        <f>SUM(KY54, -KY55)</f>
        <v>2.5399999999999999E-2</v>
      </c>
      <c r="KZ114" s="111">
        <f>SUM(KZ52, -KZ54)</f>
        <v>4.1999999999999996E-2</v>
      </c>
      <c r="LA114" s="6">
        <f>SUM(LA100, -LA106)</f>
        <v>0</v>
      </c>
      <c r="LB114" s="6">
        <f>SUM(LB100, -LB106)</f>
        <v>0</v>
      </c>
      <c r="LC114" s="6">
        <f>SUM(LC99, -LC105)</f>
        <v>0</v>
      </c>
      <c r="LD114" s="6">
        <f>SUM(LD100, -LD106)</f>
        <v>0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69" t="s">
        <v>67</v>
      </c>
      <c r="KY115" s="112" t="s">
        <v>49</v>
      </c>
      <c r="KZ115" s="112" t="s">
        <v>49</v>
      </c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603">SUM(EC105, -EC112)</f>
        <v>0</v>
      </c>
      <c r="ED116" s="6">
        <f t="shared" si="603"/>
        <v>0</v>
      </c>
      <c r="EE116" s="6">
        <f t="shared" si="603"/>
        <v>0</v>
      </c>
      <c r="EF116" s="6">
        <f t="shared" si="603"/>
        <v>0</v>
      </c>
      <c r="EG116" s="6">
        <f t="shared" si="603"/>
        <v>0</v>
      </c>
      <c r="EH116" s="6">
        <f t="shared" si="603"/>
        <v>0</v>
      </c>
      <c r="EI116" s="6">
        <f t="shared" si="603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604">SUM(GV105, -GV112)</f>
        <v>0</v>
      </c>
      <c r="GW116" s="6">
        <f t="shared" si="604"/>
        <v>0</v>
      </c>
      <c r="GX116" s="6">
        <f t="shared" si="604"/>
        <v>0</v>
      </c>
      <c r="GY116" s="6">
        <f t="shared" si="604"/>
        <v>0</v>
      </c>
      <c r="GZ116" s="6">
        <f t="shared" si="604"/>
        <v>0</v>
      </c>
      <c r="HA116" s="6">
        <f t="shared" si="604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605">SUM(IQ54, -IQ56)</f>
        <v>1.9200000000000002E-2</v>
      </c>
      <c r="IR116" s="174">
        <f t="shared" si="605"/>
        <v>3.3099999999999997E-2</v>
      </c>
      <c r="IS116" s="218">
        <f t="shared" si="605"/>
        <v>2.3099999999999999E-2</v>
      </c>
      <c r="IT116" s="15">
        <f t="shared" si="605"/>
        <v>2.2800000000000001E-2</v>
      </c>
      <c r="IU116" s="146">
        <f t="shared" si="605"/>
        <v>2.4199999999999999E-2</v>
      </c>
      <c r="IV116" s="141">
        <f t="shared" si="605"/>
        <v>3.7900000000000003E-2</v>
      </c>
      <c r="IW116" s="115">
        <f t="shared" si="605"/>
        <v>3.6199999999999996E-2</v>
      </c>
      <c r="IX116" s="174">
        <f t="shared" si="605"/>
        <v>3.6199999999999996E-2</v>
      </c>
      <c r="IY116" s="141">
        <f t="shared" si="605"/>
        <v>5.6099999999999997E-2</v>
      </c>
      <c r="IZ116" s="115">
        <f t="shared" si="605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Q116:JS116" si="606">SUM(JQ105, -JQ112)</f>
        <v>0</v>
      </c>
      <c r="JR116" s="6">
        <f t="shared" si="606"/>
        <v>0</v>
      </c>
      <c r="JS116" s="6">
        <f t="shared" si="606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82">
        <f>SUM(KX56, -KX57)</f>
        <v>1.1400000000000007E-2</v>
      </c>
      <c r="KY116" s="115">
        <f>SUM(KY53, -KY54)</f>
        <v>2.3300000000000001E-2</v>
      </c>
      <c r="KZ116" s="115">
        <f>SUM(KZ53, -KZ54)</f>
        <v>3.49E-2</v>
      </c>
      <c r="LA116" s="6">
        <f t="shared" ref="KS116:ME116" si="607">SUM(LA105, -LA112)</f>
        <v>0</v>
      </c>
      <c r="LB116" s="6">
        <f t="shared" si="607"/>
        <v>0</v>
      </c>
      <c r="LC116" s="6">
        <f t="shared" si="607"/>
        <v>0</v>
      </c>
      <c r="LD116" s="6">
        <f t="shared" si="607"/>
        <v>0</v>
      </c>
      <c r="LE116" s="6">
        <f t="shared" si="607"/>
        <v>0</v>
      </c>
      <c r="LF116" s="6">
        <f t="shared" si="607"/>
        <v>0</v>
      </c>
      <c r="LG116" s="6">
        <f t="shared" si="607"/>
        <v>0</v>
      </c>
      <c r="LH116" s="6">
        <f t="shared" si="607"/>
        <v>0</v>
      </c>
      <c r="LI116" s="6">
        <f t="shared" si="607"/>
        <v>0</v>
      </c>
      <c r="LJ116" s="6">
        <f t="shared" si="607"/>
        <v>0</v>
      </c>
      <c r="LK116" s="6">
        <f t="shared" si="607"/>
        <v>0</v>
      </c>
      <c r="LL116" s="6">
        <f t="shared" si="607"/>
        <v>0</v>
      </c>
      <c r="LM116" s="6">
        <f t="shared" si="607"/>
        <v>0</v>
      </c>
      <c r="LN116" s="6">
        <f t="shared" si="607"/>
        <v>0</v>
      </c>
      <c r="LO116" s="6">
        <f t="shared" si="607"/>
        <v>0</v>
      </c>
      <c r="LP116" s="6">
        <f t="shared" si="607"/>
        <v>0</v>
      </c>
      <c r="LQ116" s="6">
        <f t="shared" si="607"/>
        <v>0</v>
      </c>
      <c r="LR116" s="6">
        <f t="shared" si="607"/>
        <v>0</v>
      </c>
      <c r="LS116" s="6">
        <f t="shared" si="607"/>
        <v>0</v>
      </c>
      <c r="LT116" s="6">
        <f t="shared" si="607"/>
        <v>0</v>
      </c>
      <c r="LU116" s="6">
        <f t="shared" si="607"/>
        <v>0</v>
      </c>
      <c r="LV116" s="6">
        <f t="shared" si="607"/>
        <v>0</v>
      </c>
      <c r="LW116" s="6">
        <f t="shared" si="607"/>
        <v>0</v>
      </c>
      <c r="LX116" s="6">
        <f t="shared" si="607"/>
        <v>0</v>
      </c>
      <c r="LY116" s="6">
        <f t="shared" si="607"/>
        <v>0</v>
      </c>
      <c r="LZ116" s="6">
        <f t="shared" si="607"/>
        <v>0</v>
      </c>
      <c r="MA116" s="6">
        <f t="shared" si="607"/>
        <v>0</v>
      </c>
      <c r="MB116" s="6">
        <f t="shared" si="607"/>
        <v>0</v>
      </c>
      <c r="MC116" s="6">
        <f t="shared" si="607"/>
        <v>0</v>
      </c>
      <c r="MD116" s="6">
        <f t="shared" si="607"/>
        <v>0</v>
      </c>
      <c r="ME116" s="6">
        <f t="shared" si="607"/>
        <v>0</v>
      </c>
      <c r="MF116" s="6">
        <f t="shared" ref="MF116:MK116" si="608">SUM(MF105, -MF112)</f>
        <v>0</v>
      </c>
      <c r="MG116" s="6">
        <f t="shared" si="608"/>
        <v>0</v>
      </c>
      <c r="MH116" s="6">
        <f t="shared" si="608"/>
        <v>0</v>
      </c>
      <c r="MI116" s="6">
        <f t="shared" si="608"/>
        <v>0</v>
      </c>
      <c r="MJ116" s="6">
        <f t="shared" si="608"/>
        <v>0</v>
      </c>
      <c r="MK116" s="6">
        <f t="shared" si="608"/>
        <v>0</v>
      </c>
      <c r="MM116" s="6">
        <f t="shared" ref="MM116:OX116" si="609">SUM(MM105, -MM112)</f>
        <v>0</v>
      </c>
      <c r="MN116" s="6">
        <f t="shared" si="609"/>
        <v>0</v>
      </c>
      <c r="MO116" s="6">
        <f t="shared" si="609"/>
        <v>0</v>
      </c>
      <c r="MP116" s="6">
        <f t="shared" si="609"/>
        <v>0</v>
      </c>
      <c r="MQ116" s="6">
        <f t="shared" si="609"/>
        <v>0</v>
      </c>
      <c r="MR116" s="6">
        <f t="shared" si="609"/>
        <v>0</v>
      </c>
      <c r="MS116" s="6">
        <f t="shared" si="609"/>
        <v>0</v>
      </c>
      <c r="MT116" s="6">
        <f t="shared" si="609"/>
        <v>0</v>
      </c>
      <c r="MU116" s="6">
        <f t="shared" si="609"/>
        <v>0</v>
      </c>
      <c r="MV116" s="6">
        <f t="shared" si="609"/>
        <v>0</v>
      </c>
      <c r="MW116" s="6">
        <f t="shared" si="609"/>
        <v>0</v>
      </c>
      <c r="MX116" s="6">
        <f t="shared" si="609"/>
        <v>0</v>
      </c>
      <c r="MY116" s="6">
        <f t="shared" si="609"/>
        <v>0</v>
      </c>
      <c r="MZ116" s="6">
        <f t="shared" si="609"/>
        <v>0</v>
      </c>
      <c r="NA116" s="6">
        <f t="shared" si="609"/>
        <v>0</v>
      </c>
      <c r="NB116" s="6">
        <f t="shared" si="609"/>
        <v>0</v>
      </c>
      <c r="NC116" s="6">
        <f t="shared" si="609"/>
        <v>0</v>
      </c>
      <c r="ND116" s="6">
        <f t="shared" si="609"/>
        <v>0</v>
      </c>
      <c r="NE116" s="6">
        <f t="shared" si="609"/>
        <v>0</v>
      </c>
      <c r="NF116" s="6">
        <f t="shared" si="609"/>
        <v>0</v>
      </c>
      <c r="NG116" s="6">
        <f t="shared" si="609"/>
        <v>0</v>
      </c>
      <c r="NH116" s="6">
        <f t="shared" si="609"/>
        <v>0</v>
      </c>
      <c r="NI116" s="6">
        <f t="shared" si="609"/>
        <v>0</v>
      </c>
      <c r="NJ116" s="6">
        <f t="shared" si="609"/>
        <v>0</v>
      </c>
      <c r="NK116" s="6">
        <f t="shared" si="609"/>
        <v>0</v>
      </c>
      <c r="NL116" s="6">
        <f t="shared" si="609"/>
        <v>0</v>
      </c>
      <c r="NM116" s="6">
        <f t="shared" si="609"/>
        <v>0</v>
      </c>
      <c r="NN116" s="6">
        <f t="shared" si="609"/>
        <v>0</v>
      </c>
      <c r="NO116" s="6">
        <f t="shared" si="609"/>
        <v>0</v>
      </c>
      <c r="NP116" s="6">
        <f t="shared" si="609"/>
        <v>0</v>
      </c>
      <c r="NQ116" s="6">
        <f t="shared" si="609"/>
        <v>0</v>
      </c>
      <c r="NR116" s="6">
        <f t="shared" si="609"/>
        <v>0</v>
      </c>
      <c r="NS116" s="6">
        <f t="shared" si="609"/>
        <v>0</v>
      </c>
      <c r="NT116" s="6">
        <f t="shared" si="609"/>
        <v>0</v>
      </c>
      <c r="NU116" s="6">
        <f t="shared" si="609"/>
        <v>0</v>
      </c>
      <c r="NV116" s="6">
        <f t="shared" si="609"/>
        <v>0</v>
      </c>
      <c r="NW116" s="6">
        <f t="shared" si="609"/>
        <v>0</v>
      </c>
      <c r="NX116" s="6">
        <f t="shared" si="609"/>
        <v>0</v>
      </c>
      <c r="NY116" s="6">
        <f t="shared" si="609"/>
        <v>0</v>
      </c>
      <c r="NZ116" s="6">
        <f t="shared" si="609"/>
        <v>0</v>
      </c>
      <c r="OA116" s="6">
        <f t="shared" si="609"/>
        <v>0</v>
      </c>
      <c r="OB116" s="6">
        <f t="shared" si="609"/>
        <v>0</v>
      </c>
      <c r="OC116" s="6">
        <f t="shared" si="609"/>
        <v>0</v>
      </c>
      <c r="OD116" s="6">
        <f t="shared" si="609"/>
        <v>0</v>
      </c>
      <c r="OE116" s="6">
        <f t="shared" si="609"/>
        <v>0</v>
      </c>
      <c r="OF116" s="6">
        <f t="shared" si="609"/>
        <v>0</v>
      </c>
      <c r="OG116" s="6">
        <f t="shared" si="609"/>
        <v>0</v>
      </c>
      <c r="OH116" s="6">
        <f t="shared" si="609"/>
        <v>0</v>
      </c>
      <c r="OI116" s="6">
        <f t="shared" si="609"/>
        <v>0</v>
      </c>
      <c r="OJ116" s="6">
        <f t="shared" si="609"/>
        <v>0</v>
      </c>
      <c r="OK116" s="6">
        <f t="shared" si="609"/>
        <v>0</v>
      </c>
      <c r="OL116" s="6">
        <f t="shared" si="609"/>
        <v>0</v>
      </c>
      <c r="OM116" s="6">
        <f t="shared" si="609"/>
        <v>0</v>
      </c>
      <c r="ON116" s="6">
        <f t="shared" si="609"/>
        <v>0</v>
      </c>
      <c r="OO116" s="6">
        <f t="shared" si="609"/>
        <v>0</v>
      </c>
      <c r="OP116" s="6">
        <f t="shared" si="609"/>
        <v>0</v>
      </c>
      <c r="OQ116" s="6">
        <f t="shared" si="609"/>
        <v>0</v>
      </c>
      <c r="OR116" s="6">
        <f t="shared" si="609"/>
        <v>0</v>
      </c>
      <c r="OS116" s="6">
        <f t="shared" si="609"/>
        <v>0</v>
      </c>
      <c r="OT116" s="6">
        <f t="shared" si="609"/>
        <v>0</v>
      </c>
      <c r="OU116" s="6">
        <f t="shared" si="609"/>
        <v>0</v>
      </c>
      <c r="OV116" s="6">
        <f t="shared" si="609"/>
        <v>0</v>
      </c>
      <c r="OW116" s="6">
        <f t="shared" si="609"/>
        <v>0</v>
      </c>
      <c r="OX116" s="6">
        <f t="shared" si="609"/>
        <v>0</v>
      </c>
      <c r="OY116" s="6">
        <f t="shared" ref="OY116:PC116" si="610">SUM(OY105, -OY112)</f>
        <v>0</v>
      </c>
      <c r="OZ116" s="6">
        <f t="shared" si="610"/>
        <v>0</v>
      </c>
      <c r="PA116" s="6">
        <f t="shared" si="610"/>
        <v>0</v>
      </c>
      <c r="PB116" s="6">
        <f t="shared" si="610"/>
        <v>0</v>
      </c>
      <c r="PC116" s="6">
        <f t="shared" si="610"/>
        <v>0</v>
      </c>
      <c r="PE116" s="6">
        <f t="shared" ref="PE116:RP116" si="611">SUM(PE105, -PE112)</f>
        <v>0</v>
      </c>
      <c r="PF116" s="6">
        <f t="shared" si="611"/>
        <v>0</v>
      </c>
      <c r="PG116" s="6">
        <f t="shared" si="611"/>
        <v>0</v>
      </c>
      <c r="PH116" s="6">
        <f t="shared" si="611"/>
        <v>0</v>
      </c>
      <c r="PI116" s="6">
        <f t="shared" si="611"/>
        <v>0</v>
      </c>
      <c r="PJ116" s="6">
        <f t="shared" si="611"/>
        <v>0</v>
      </c>
      <c r="PK116" s="6">
        <f t="shared" si="611"/>
        <v>0</v>
      </c>
      <c r="PL116" s="6">
        <f t="shared" si="611"/>
        <v>0</v>
      </c>
      <c r="PM116" s="6">
        <f t="shared" si="611"/>
        <v>0</v>
      </c>
      <c r="PN116" s="6">
        <f t="shared" si="611"/>
        <v>0</v>
      </c>
      <c r="PO116" s="6">
        <f t="shared" si="611"/>
        <v>0</v>
      </c>
      <c r="PP116" s="6">
        <f t="shared" si="611"/>
        <v>0</v>
      </c>
      <c r="PQ116" s="6">
        <f t="shared" si="611"/>
        <v>0</v>
      </c>
      <c r="PR116" s="6">
        <f t="shared" si="611"/>
        <v>0</v>
      </c>
      <c r="PS116" s="6">
        <f t="shared" si="611"/>
        <v>0</v>
      </c>
      <c r="PT116" s="6">
        <f t="shared" si="611"/>
        <v>0</v>
      </c>
      <c r="PU116" s="6">
        <f t="shared" si="611"/>
        <v>0</v>
      </c>
      <c r="PV116" s="6">
        <f t="shared" si="611"/>
        <v>0</v>
      </c>
      <c r="PW116" s="6">
        <f t="shared" si="611"/>
        <v>0</v>
      </c>
      <c r="PX116" s="6">
        <f t="shared" si="611"/>
        <v>0</v>
      </c>
      <c r="PY116" s="6">
        <f t="shared" si="611"/>
        <v>0</v>
      </c>
      <c r="PZ116" s="6">
        <f t="shared" si="611"/>
        <v>0</v>
      </c>
      <c r="QA116" s="6">
        <f t="shared" si="611"/>
        <v>0</v>
      </c>
      <c r="QB116" s="6">
        <f t="shared" si="611"/>
        <v>0</v>
      </c>
      <c r="QC116" s="6">
        <f t="shared" si="611"/>
        <v>0</v>
      </c>
      <c r="QD116" s="6">
        <f t="shared" si="611"/>
        <v>0</v>
      </c>
      <c r="QE116" s="6">
        <f t="shared" si="611"/>
        <v>0</v>
      </c>
      <c r="QF116" s="6">
        <f t="shared" si="611"/>
        <v>0</v>
      </c>
      <c r="QG116" s="6">
        <f t="shared" si="611"/>
        <v>0</v>
      </c>
      <c r="QH116" s="6">
        <f t="shared" si="611"/>
        <v>0</v>
      </c>
      <c r="QI116" s="6">
        <f t="shared" si="611"/>
        <v>0</v>
      </c>
      <c r="QJ116" s="6">
        <f t="shared" si="611"/>
        <v>0</v>
      </c>
      <c r="QK116" s="6">
        <f t="shared" si="611"/>
        <v>0</v>
      </c>
      <c r="QL116" s="6">
        <f t="shared" si="611"/>
        <v>0</v>
      </c>
      <c r="QM116" s="6">
        <f t="shared" si="611"/>
        <v>0</v>
      </c>
      <c r="QN116" s="6">
        <f t="shared" si="611"/>
        <v>0</v>
      </c>
      <c r="QO116" s="6">
        <f t="shared" si="611"/>
        <v>0</v>
      </c>
      <c r="QP116" s="6">
        <f t="shared" si="611"/>
        <v>0</v>
      </c>
      <c r="QQ116" s="6">
        <f t="shared" si="611"/>
        <v>0</v>
      </c>
      <c r="QR116" s="6">
        <f t="shared" si="611"/>
        <v>0</v>
      </c>
      <c r="QS116" s="6">
        <f t="shared" si="611"/>
        <v>0</v>
      </c>
      <c r="QT116" s="6">
        <f t="shared" si="611"/>
        <v>0</v>
      </c>
      <c r="QU116" s="6">
        <f t="shared" si="611"/>
        <v>0</v>
      </c>
      <c r="QV116" s="6">
        <f t="shared" si="611"/>
        <v>0</v>
      </c>
      <c r="QW116" s="6">
        <f t="shared" si="611"/>
        <v>0</v>
      </c>
      <c r="QX116" s="6">
        <f t="shared" si="611"/>
        <v>0</v>
      </c>
      <c r="QY116" s="6">
        <f t="shared" si="611"/>
        <v>0</v>
      </c>
      <c r="QZ116" s="6">
        <f t="shared" si="611"/>
        <v>0</v>
      </c>
      <c r="RA116" s="6">
        <f t="shared" si="611"/>
        <v>0</v>
      </c>
      <c r="RB116" s="6">
        <f t="shared" si="611"/>
        <v>0</v>
      </c>
      <c r="RC116" s="6">
        <f t="shared" si="611"/>
        <v>0</v>
      </c>
      <c r="RD116" s="6">
        <f t="shared" si="611"/>
        <v>0</v>
      </c>
      <c r="RE116" s="6">
        <f t="shared" si="611"/>
        <v>0</v>
      </c>
      <c r="RF116" s="6">
        <f t="shared" si="611"/>
        <v>0</v>
      </c>
      <c r="RG116" s="6">
        <f t="shared" si="611"/>
        <v>0</v>
      </c>
      <c r="RH116" s="6">
        <f t="shared" si="611"/>
        <v>0</v>
      </c>
      <c r="RI116" s="6">
        <f t="shared" si="611"/>
        <v>0</v>
      </c>
      <c r="RJ116" s="6">
        <f t="shared" si="611"/>
        <v>0</v>
      </c>
      <c r="RK116" s="6">
        <f t="shared" si="611"/>
        <v>0</v>
      </c>
      <c r="RL116" s="6">
        <f t="shared" si="611"/>
        <v>0</v>
      </c>
      <c r="RM116" s="6">
        <f t="shared" si="611"/>
        <v>0</v>
      </c>
      <c r="RN116" s="6">
        <f t="shared" si="611"/>
        <v>0</v>
      </c>
      <c r="RO116" s="6">
        <f t="shared" si="611"/>
        <v>0</v>
      </c>
      <c r="RP116" s="6">
        <f t="shared" si="611"/>
        <v>0</v>
      </c>
      <c r="RQ116" s="6">
        <f t="shared" ref="RQ116:RU116" si="612">SUM(RQ105, -RQ112)</f>
        <v>0</v>
      </c>
      <c r="RR116" s="6">
        <f t="shared" si="612"/>
        <v>0</v>
      </c>
      <c r="RS116" s="6">
        <f t="shared" si="612"/>
        <v>0</v>
      </c>
      <c r="RT116" s="6">
        <f t="shared" si="612"/>
        <v>0</v>
      </c>
      <c r="RU116" s="6">
        <f t="shared" si="612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8" t="s">
        <v>47</v>
      </c>
      <c r="KY117" s="109" t="s">
        <v>67</v>
      </c>
      <c r="KZ117" s="117" t="s">
        <v>47</v>
      </c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613">SUM(IQ54, -IQ55)</f>
        <v>1.3299999999999999E-2</v>
      </c>
      <c r="IR118" s="171">
        <f t="shared" si="613"/>
        <v>3.2599999999999997E-2</v>
      </c>
      <c r="IS118" s="220">
        <f t="shared" si="613"/>
        <v>1.9699999999999999E-2</v>
      </c>
      <c r="IT118" s="88">
        <f t="shared" si="613"/>
        <v>1.8200000000000001E-2</v>
      </c>
      <c r="IU118" s="145">
        <f t="shared" si="613"/>
        <v>2.1399999999999999E-2</v>
      </c>
      <c r="IV118" s="139">
        <f t="shared" si="613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4">
        <f>SUM(KX54, -KX55)</f>
        <v>9.8999999999999956E-3</v>
      </c>
      <c r="KY118" s="202">
        <f>SUM(KY56, -KY57)</f>
        <v>1.7000000000000001E-2</v>
      </c>
      <c r="KZ118" s="115">
        <f>SUM(KZ54, -KZ55)</f>
        <v>2.3900000000000001E-2</v>
      </c>
      <c r="LA118" s="6">
        <f>SUM(LA105, -LA111)</f>
        <v>0</v>
      </c>
      <c r="LB118" s="6">
        <f>SUM(LB105, -LB111,)</f>
        <v>0</v>
      </c>
      <c r="LC118" s="6">
        <f>SUM(LC106, -LC112)</f>
        <v>0</v>
      </c>
      <c r="LD118" s="6">
        <f>SUM(LD105, -LD111)</f>
        <v>0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72" t="s">
        <v>42</v>
      </c>
      <c r="KY119" s="114" t="s">
        <v>42</v>
      </c>
      <c r="KZ119" s="114" t="s">
        <v>42</v>
      </c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614">SUM(AM56, -AM57)</f>
        <v>1.6199999999999992E-2</v>
      </c>
      <c r="AN120" s="240">
        <f t="shared" si="614"/>
        <v>1.1999999999999927E-3</v>
      </c>
      <c r="AO120" s="241">
        <f t="shared" si="614"/>
        <v>1.1200000000000002E-2</v>
      </c>
      <c r="AP120" s="267">
        <f t="shared" si="614"/>
        <v>5.3999999999999881E-3</v>
      </c>
      <c r="AQ120" s="240">
        <f t="shared" si="614"/>
        <v>8.3000000000000018E-3</v>
      </c>
      <c r="AR120" s="241">
        <f t="shared" si="614"/>
        <v>1.1000000000000038E-3</v>
      </c>
      <c r="AS120" s="267">
        <f t="shared" si="614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615">SUM(CR53, -CR54)</f>
        <v>6.6999999999999976E-3</v>
      </c>
      <c r="CS120" s="173">
        <f t="shared" si="615"/>
        <v>9.099999999999997E-3</v>
      </c>
      <c r="CT120" s="161">
        <f t="shared" si="615"/>
        <v>3.4000000000000002E-3</v>
      </c>
      <c r="CU120" s="202">
        <f t="shared" si="615"/>
        <v>1.0500000000000009E-2</v>
      </c>
      <c r="CV120" s="182">
        <f t="shared" si="615"/>
        <v>1.2800000000000006E-2</v>
      </c>
      <c r="CW120" s="161">
        <f t="shared" si="615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616">SUM(FC53, -FC54)</f>
        <v>3.6000000000000004E-2</v>
      </c>
      <c r="FD120" s="378">
        <f t="shared" si="616"/>
        <v>3.1399999999999997E-2</v>
      </c>
      <c r="FE120" s="429">
        <f t="shared" si="616"/>
        <v>2.3800000000000002E-2</v>
      </c>
      <c r="FF120" s="143">
        <f t="shared" si="616"/>
        <v>2.3400000000000004E-2</v>
      </c>
      <c r="FG120" s="113">
        <f t="shared" si="616"/>
        <v>1.8700000000000008E-2</v>
      </c>
      <c r="FH120" s="173">
        <f t="shared" si="616"/>
        <v>3.2399999999999998E-2</v>
      </c>
      <c r="FI120" s="143">
        <f t="shared" si="616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617">SUM(FY53, -FY54)</f>
        <v>1.77E-2</v>
      </c>
      <c r="FZ120" s="173">
        <f t="shared" si="617"/>
        <v>1.0800000000000004E-2</v>
      </c>
      <c r="GA120" s="143">
        <f t="shared" si="617"/>
        <v>1.9999999999999997E-2</v>
      </c>
      <c r="GB120" s="113">
        <f t="shared" si="617"/>
        <v>2.4199999999999999E-2</v>
      </c>
      <c r="GC120" s="173">
        <f t="shared" si="617"/>
        <v>2.6299999999999997E-2</v>
      </c>
      <c r="GD120" s="143">
        <f t="shared" si="617"/>
        <v>2.3899999999999998E-2</v>
      </c>
      <c r="GE120" s="202">
        <f>SUM(GE57, -GE58)</f>
        <v>6.8999999999999895E-3</v>
      </c>
      <c r="GF120" s="182">
        <f t="shared" ref="GF120:GK120" si="618">SUM(GF55, -GF56)</f>
        <v>9.7000000000000003E-3</v>
      </c>
      <c r="GG120" s="228">
        <f t="shared" si="618"/>
        <v>7.4999999999999997E-3</v>
      </c>
      <c r="GH120" s="213">
        <f t="shared" si="618"/>
        <v>1.7000000000000001E-3</v>
      </c>
      <c r="GI120" s="230">
        <f t="shared" si="618"/>
        <v>1.5000000000000013E-3</v>
      </c>
      <c r="GJ120" s="161">
        <f t="shared" si="618"/>
        <v>1.8999999999999989E-3</v>
      </c>
      <c r="GK120" s="202">
        <f t="shared" si="618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619">SUM(HK53, -HK54)</f>
        <v>1.21E-2</v>
      </c>
      <c r="HL120" s="161">
        <f t="shared" si="619"/>
        <v>7.0999999999999952E-3</v>
      </c>
      <c r="HM120" s="202">
        <f t="shared" si="619"/>
        <v>2.1999999999999999E-2</v>
      </c>
      <c r="HN120" s="182">
        <f t="shared" si="619"/>
        <v>3.4700000000000002E-2</v>
      </c>
      <c r="HO120" s="161">
        <f t="shared" si="619"/>
        <v>3.0800000000000008E-2</v>
      </c>
      <c r="HP120" s="202">
        <f t="shared" si="619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620">SUM(ID55, -ID56)</f>
        <v>8.0000000000000036E-4</v>
      </c>
      <c r="IE120" s="213">
        <f t="shared" si="620"/>
        <v>2.0400000000000001E-2</v>
      </c>
      <c r="IF120" s="182">
        <f t="shared" si="620"/>
        <v>7.5999999999999991E-3</v>
      </c>
      <c r="IG120" s="228">
        <f t="shared" si="620"/>
        <v>1.9799999999999998E-2</v>
      </c>
      <c r="IH120" s="213">
        <f t="shared" si="620"/>
        <v>1.89E-2</v>
      </c>
      <c r="II120" s="182">
        <f t="shared" si="620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621">SUM(IQ55, -IQ56)</f>
        <v>5.8999999999999999E-3</v>
      </c>
      <c r="IR120" s="173">
        <f t="shared" si="621"/>
        <v>5.0000000000000044E-4</v>
      </c>
      <c r="IS120" s="219">
        <f t="shared" si="621"/>
        <v>3.4000000000000002E-3</v>
      </c>
      <c r="IT120" s="91">
        <f t="shared" si="621"/>
        <v>4.5999999999999999E-3</v>
      </c>
      <c r="IU120" s="144">
        <f t="shared" si="621"/>
        <v>2.7999999999999995E-3</v>
      </c>
      <c r="IV120" s="143">
        <f t="shared" si="621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622">SUM(JB53, -JB54)</f>
        <v>2.2699999999999998E-2</v>
      </c>
      <c r="JC120" s="113">
        <f t="shared" si="622"/>
        <v>2.3900000000000005E-2</v>
      </c>
      <c r="JD120" s="173">
        <f t="shared" si="622"/>
        <v>8.0000000000000904E-4</v>
      </c>
      <c r="JE120" s="143">
        <f t="shared" si="622"/>
        <v>7.4000000000000038E-3</v>
      </c>
      <c r="JF120" s="113">
        <f t="shared" si="622"/>
        <v>7.4000000000000038E-3</v>
      </c>
      <c r="JG120" s="173">
        <f t="shared" si="622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74">
        <f>SUM(KX52, -KX53)</f>
        <v>2.4999999999999953E-3</v>
      </c>
      <c r="KY120" s="115">
        <f>SUM(KY52, -KY53)</f>
        <v>2.3999999999999994E-3</v>
      </c>
      <c r="KZ120" s="115">
        <f>SUM(KZ52, -KZ53)</f>
        <v>7.0999999999999952E-3</v>
      </c>
      <c r="LA120" s="6">
        <f>SUM(LA106, -LA112)</f>
        <v>0</v>
      </c>
      <c r="LB120" s="6">
        <f>SUM(LB106, -LB112)</f>
        <v>0</v>
      </c>
      <c r="LC120" s="6">
        <f>SUM(LC105, -LC111)</f>
        <v>0</v>
      </c>
      <c r="LD120" s="6">
        <f>SUM(LD106, -LD112)</f>
        <v>0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E123" s="49" t="s">
        <v>121</v>
      </c>
      <c r="KF123" s="50" t="s">
        <v>62</v>
      </c>
      <c r="KG123" s="49" t="s">
        <v>1</v>
      </c>
      <c r="KH123" s="49" t="s">
        <v>2</v>
      </c>
      <c r="KI123" s="49" t="s">
        <v>3</v>
      </c>
      <c r="KJ123" s="50" t="s">
        <v>62</v>
      </c>
      <c r="KK123" s="50" t="s">
        <v>62</v>
      </c>
      <c r="KL123" s="49" t="s">
        <v>6</v>
      </c>
      <c r="KM123" s="49" t="s">
        <v>7</v>
      </c>
      <c r="KN123" s="49" t="s">
        <v>8</v>
      </c>
      <c r="KO123" s="49" t="s">
        <v>9</v>
      </c>
      <c r="KP123" s="49" t="s">
        <v>10</v>
      </c>
      <c r="KQ123" s="50" t="s">
        <v>62</v>
      </c>
      <c r="KR123" s="50" t="s">
        <v>62</v>
      </c>
      <c r="KS123" s="49" t="s">
        <v>13</v>
      </c>
      <c r="KT123" s="49" t="s">
        <v>14</v>
      </c>
      <c r="KU123" s="49" t="s">
        <v>15</v>
      </c>
      <c r="KV123" s="49" t="s">
        <v>16</v>
      </c>
      <c r="KW123" s="49" t="s">
        <v>17</v>
      </c>
      <c r="KX123" s="50" t="s">
        <v>62</v>
      </c>
      <c r="KY123" s="50" t="s">
        <v>62</v>
      </c>
      <c r="KZ123" s="49" t="s">
        <v>20</v>
      </c>
      <c r="LA123" s="49" t="s">
        <v>21</v>
      </c>
      <c r="LB123" s="49" t="s">
        <v>22</v>
      </c>
      <c r="LC123" s="49" t="s">
        <v>23</v>
      </c>
      <c r="LD123" s="49" t="s">
        <v>24</v>
      </c>
      <c r="LE123" s="50" t="s">
        <v>62</v>
      </c>
      <c r="LF123" s="50" t="s">
        <v>62</v>
      </c>
      <c r="LG123" s="49" t="s">
        <v>27</v>
      </c>
      <c r="LH123" s="49" t="s">
        <v>28</v>
      </c>
      <c r="LI123" s="49" t="s">
        <v>29</v>
      </c>
      <c r="LJ123" s="49" t="s">
        <v>30</v>
      </c>
      <c r="LK123" s="49" t="s">
        <v>31</v>
      </c>
      <c r="LL123" s="50"/>
      <c r="LM123" s="50"/>
      <c r="LN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F124" t="s">
        <v>62</v>
      </c>
      <c r="KG124" s="22">
        <v>0.1144</v>
      </c>
      <c r="KH124" s="22">
        <v>0.1159</v>
      </c>
      <c r="KI124" s="22">
        <v>0.1716</v>
      </c>
      <c r="KJ124" s="54"/>
      <c r="KK124" s="54"/>
      <c r="KL124" s="22">
        <v>0.14549999999999999</v>
      </c>
      <c r="KM124" s="22">
        <v>0.13100000000000001</v>
      </c>
      <c r="KN124" s="16">
        <v>0.1069</v>
      </c>
      <c r="KO124" s="16">
        <v>0.11020000000000001</v>
      </c>
      <c r="KP124" s="16">
        <v>0.1174</v>
      </c>
      <c r="KQ124" s="54"/>
      <c r="KR124" s="54"/>
      <c r="KS124" s="48">
        <v>0.13</v>
      </c>
      <c r="KT124" s="16">
        <v>0.1168</v>
      </c>
      <c r="KU124" s="54"/>
      <c r="KV124" s="54"/>
      <c r="KW124" s="54"/>
      <c r="KX124" s="54"/>
      <c r="KY124" s="54"/>
      <c r="KZ124" s="15"/>
      <c r="LA124" s="15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496" t="s">
        <v>32</v>
      </c>
      <c r="LM124" s="3" t="s">
        <v>33</v>
      </c>
      <c r="LN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G125" s="16">
        <v>9.2600000000000002E-2</v>
      </c>
      <c r="KH125" s="16">
        <v>8.7599999999999997E-2</v>
      </c>
      <c r="KI125" s="16">
        <v>7.9699999999999993E-2</v>
      </c>
      <c r="KJ125" s="54"/>
      <c r="KK125" s="54"/>
      <c r="KL125" s="16">
        <v>9.7000000000000003E-2</v>
      </c>
      <c r="KM125" s="16">
        <v>9.2799999999999994E-2</v>
      </c>
      <c r="KN125" s="22">
        <v>0.1033</v>
      </c>
      <c r="KO125" s="48">
        <v>0.1019</v>
      </c>
      <c r="KP125" s="22">
        <v>7.8600000000000003E-2</v>
      </c>
      <c r="KQ125" s="54"/>
      <c r="KR125" s="54"/>
      <c r="KS125" s="16">
        <v>0.123</v>
      </c>
      <c r="KT125" s="48">
        <v>0.1163</v>
      </c>
      <c r="KU125" s="54"/>
      <c r="KV125" s="54"/>
      <c r="KW125" s="54"/>
      <c r="KX125" s="54"/>
      <c r="KY125" s="54"/>
      <c r="KZ125" s="6" t="s">
        <v>62</v>
      </c>
      <c r="LA125" s="6"/>
      <c r="LB125" s="54"/>
      <c r="LC125" s="54"/>
      <c r="LD125" s="54"/>
      <c r="LE125" s="54"/>
      <c r="LF125" s="54"/>
      <c r="LG125" s="54"/>
      <c r="LH125" s="54"/>
      <c r="LI125" s="54"/>
      <c r="LJ125" s="54"/>
      <c r="LK125" s="54"/>
      <c r="LL125" s="54">
        <f>MIN(LX87:LX93,LX95:LX100,LX102:LX106,LX108:LX111,LX113:LX115,LX117:LX118,LX120)</f>
        <v>0</v>
      </c>
      <c r="LM125" s="52">
        <f>AVERAGE(LY87:LY93,LY95:LY100,LY102:LY106,LY108:LY111,LY113:LY115,LY117:LY118,LY120)</f>
        <v>0</v>
      </c>
      <c r="LN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E126" t="s">
        <v>62</v>
      </c>
      <c r="KF126" t="s">
        <v>62</v>
      </c>
      <c r="KG126" s="7">
        <v>7.1900000000000006E-2</v>
      </c>
      <c r="KH126" s="7">
        <v>8.2199999999999995E-2</v>
      </c>
      <c r="KI126" s="7">
        <v>5.0700000000000002E-2</v>
      </c>
      <c r="KJ126" s="54"/>
      <c r="KK126" s="54"/>
      <c r="KL126" s="7">
        <v>6.6100000000000006E-2</v>
      </c>
      <c r="KM126" s="48">
        <v>6.7699999999999996E-2</v>
      </c>
      <c r="KN126" s="48">
        <v>9.0300000000000005E-2</v>
      </c>
      <c r="KO126" s="22">
        <v>9.0800000000000006E-2</v>
      </c>
      <c r="KP126" s="48">
        <v>7.4999999999999997E-2</v>
      </c>
      <c r="KQ126" s="54"/>
      <c r="KR126" s="54"/>
      <c r="KS126" s="7">
        <v>6.4299999999999996E-2</v>
      </c>
      <c r="KT126" s="7">
        <v>7.4700000000000003E-2</v>
      </c>
      <c r="KU126" s="54"/>
      <c r="KV126" s="54"/>
      <c r="KW126" s="54"/>
      <c r="KX126" s="54"/>
      <c r="KY126" s="54"/>
      <c r="LA126" s="6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5" t="s">
        <v>73</v>
      </c>
      <c r="LN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G127" s="31">
        <v>1.1000000000000001E-3</v>
      </c>
      <c r="KH127" s="48">
        <v>2.2000000000000001E-3</v>
      </c>
      <c r="KI127" s="48">
        <v>0</v>
      </c>
      <c r="KJ127" s="54"/>
      <c r="KK127" s="54"/>
      <c r="KL127" s="48">
        <v>0.03</v>
      </c>
      <c r="KM127" s="7">
        <v>6.5299999999999997E-2</v>
      </c>
      <c r="KN127" s="7">
        <v>7.7899999999999997E-2</v>
      </c>
      <c r="KO127" s="7">
        <v>6.6699999999999995E-2</v>
      </c>
      <c r="KP127" s="7">
        <v>5.45E-2</v>
      </c>
      <c r="KQ127" s="54"/>
      <c r="KR127" s="54"/>
      <c r="KS127" s="22">
        <v>6.2300000000000001E-2</v>
      </c>
      <c r="KT127" s="22">
        <v>4.1200000000000001E-2</v>
      </c>
      <c r="KU127" s="54"/>
      <c r="KV127" s="54"/>
      <c r="KW127" s="54"/>
      <c r="KX127" s="54"/>
      <c r="KY127" s="54"/>
      <c r="KZ127" s="6" t="s">
        <v>62</v>
      </c>
      <c r="LA127" s="6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5" t="s">
        <v>74</v>
      </c>
      <c r="LN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G128" s="48">
        <v>6.9999999999999999E-4</v>
      </c>
      <c r="KH128" s="31">
        <v>-4.4999999999999997E-3</v>
      </c>
      <c r="KI128" s="31">
        <v>-8.2000000000000007E-3</v>
      </c>
      <c r="KJ128" s="54"/>
      <c r="KK128" s="54"/>
      <c r="KL128" s="41">
        <v>-1.0699999999999999E-2</v>
      </c>
      <c r="KM128" s="31">
        <v>-5.9999999999999995E-4</v>
      </c>
      <c r="KN128" s="31">
        <v>-1.4500000000000001E-2</v>
      </c>
      <c r="KO128" s="41">
        <v>-2.5499999999999998E-2</v>
      </c>
      <c r="KP128" s="41">
        <v>-6.1999999999999998E-3</v>
      </c>
      <c r="KQ128" s="54"/>
      <c r="KR128" s="54"/>
      <c r="KS128" s="41">
        <v>-3.3500000000000002E-2</v>
      </c>
      <c r="KT128" s="41">
        <v>-1.7899999999999999E-2</v>
      </c>
      <c r="KU128" s="54"/>
      <c r="KV128" s="54"/>
      <c r="KW128" s="54"/>
      <c r="KX128" s="54"/>
      <c r="KY128" s="54"/>
      <c r="KZ128" t="s">
        <v>62</v>
      </c>
      <c r="LA128" s="6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3" t="s">
        <v>32</v>
      </c>
      <c r="LM128" s="3" t="s">
        <v>33</v>
      </c>
      <c r="LN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G129" s="41">
        <v>-1.8E-3</v>
      </c>
      <c r="KH129" s="41">
        <v>-8.2000000000000007E-3</v>
      </c>
      <c r="KI129" s="41">
        <v>-1.15E-2</v>
      </c>
      <c r="KJ129" s="54"/>
      <c r="KK129" s="54"/>
      <c r="KL129" s="31">
        <v>-2.12E-2</v>
      </c>
      <c r="KM129" s="41">
        <v>-2.5999999999999999E-2</v>
      </c>
      <c r="KN129" s="41">
        <v>-1.72E-2</v>
      </c>
      <c r="KO129" s="31">
        <v>-2.76E-2</v>
      </c>
      <c r="KP129" s="31">
        <v>-2.41E-2</v>
      </c>
      <c r="KQ129" s="54"/>
      <c r="KR129" s="54"/>
      <c r="KS129" s="87">
        <v>-3.8399999999999997E-2</v>
      </c>
      <c r="KT129" s="87">
        <v>-4.9500000000000002E-2</v>
      </c>
      <c r="KU129" s="54"/>
      <c r="KV129" s="54"/>
      <c r="KW129" s="54"/>
      <c r="KX129" s="54"/>
      <c r="KY129" s="54"/>
      <c r="KZ129" s="6"/>
      <c r="LA129" s="6"/>
      <c r="LB129" s="54"/>
      <c r="LC129" s="54"/>
      <c r="LD129" s="54"/>
      <c r="LE129" s="54"/>
      <c r="LF129" s="54"/>
      <c r="LG129" s="54"/>
      <c r="LH129" s="54"/>
      <c r="LI129" s="54"/>
      <c r="LJ129" s="54"/>
      <c r="LK129" s="54"/>
      <c r="LL129" s="52">
        <f>MIN(LX94,LX101,LX107,LX112,LX116,LX119,LX121,LX122)</f>
        <v>0</v>
      </c>
      <c r="LM129" s="52">
        <f>AVERAGE(LY94,LY101,LY107,LY112,LY116,LY119,LY121,LY122)</f>
        <v>0</v>
      </c>
      <c r="LN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G130" s="87">
        <v>-0.12529999999999999</v>
      </c>
      <c r="KH130" s="87">
        <v>-0.1258</v>
      </c>
      <c r="KI130" s="87">
        <v>-0.13389999999999999</v>
      </c>
      <c r="KJ130" s="54"/>
      <c r="KK130" s="54"/>
      <c r="KL130" s="87">
        <v>-0.12870000000000001</v>
      </c>
      <c r="KM130" s="87">
        <v>-0.14130000000000001</v>
      </c>
      <c r="KN130" s="87">
        <v>-0.1389</v>
      </c>
      <c r="KO130" s="87">
        <v>-0.1101</v>
      </c>
      <c r="KP130" s="87">
        <v>-8.8599999999999998E-2</v>
      </c>
      <c r="KQ130" s="54"/>
      <c r="KR130" s="54"/>
      <c r="KS130" s="31">
        <v>-7.5600000000000001E-2</v>
      </c>
      <c r="KT130" s="31">
        <v>-6.6900000000000001E-2</v>
      </c>
      <c r="KU130" s="54" t="s">
        <v>62</v>
      </c>
      <c r="KV130" s="54"/>
      <c r="KW130" s="54"/>
      <c r="KX130" s="54"/>
      <c r="KY130" s="54"/>
      <c r="KZ130" s="6"/>
      <c r="LA130" s="6"/>
      <c r="LB130" s="54"/>
      <c r="LC130" s="54" t="s">
        <v>62</v>
      </c>
      <c r="LD130" s="54"/>
      <c r="LE130" s="54"/>
      <c r="LF130" s="54"/>
      <c r="LG130" s="54"/>
      <c r="LH130" s="54"/>
      <c r="LI130" s="54"/>
      <c r="LJ130" s="54"/>
      <c r="LK130" s="54"/>
      <c r="LL130" s="54"/>
      <c r="LM130" s="55" t="s">
        <v>75</v>
      </c>
      <c r="LN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G131" s="35">
        <v>-0.15179999999999999</v>
      </c>
      <c r="KH131" s="35">
        <v>-0.14760000000000001</v>
      </c>
      <c r="KI131" s="35">
        <v>-0.14660000000000001</v>
      </c>
      <c r="KJ131" s="54" t="s">
        <v>62</v>
      </c>
      <c r="KK131" s="54"/>
      <c r="KL131" s="35">
        <v>-0.1762</v>
      </c>
      <c r="KM131" s="35">
        <v>-0.18709999999999999</v>
      </c>
      <c r="KN131" s="35">
        <v>-0.20599999999999999</v>
      </c>
      <c r="KO131" s="35">
        <v>-0.2046</v>
      </c>
      <c r="KP131" s="35">
        <v>-0.20480000000000001</v>
      </c>
      <c r="KQ131" s="54"/>
      <c r="KR131" s="54" t="s">
        <v>62</v>
      </c>
      <c r="KS131" s="35">
        <v>-0.2303</v>
      </c>
      <c r="KT131" s="35">
        <v>-0.21290000000000001</v>
      </c>
      <c r="KU131" s="54" t="s">
        <v>62</v>
      </c>
      <c r="KV131" s="54" t="s">
        <v>62</v>
      </c>
      <c r="KW131" s="54" t="s">
        <v>62</v>
      </c>
      <c r="KX131" s="54"/>
      <c r="KY131" s="54" t="s">
        <v>62</v>
      </c>
      <c r="KZ131" s="10" t="s">
        <v>62</v>
      </c>
      <c r="LA131" s="10"/>
      <c r="LB131" s="54"/>
      <c r="LC131" s="54"/>
      <c r="LD131" s="54"/>
      <c r="LE131" s="54"/>
      <c r="LF131" s="54"/>
      <c r="LG131" s="54"/>
      <c r="LH131" s="54"/>
      <c r="LI131" s="54"/>
      <c r="LJ131" s="54"/>
      <c r="LK131" s="54"/>
      <c r="LL131" s="54"/>
      <c r="LM131" s="62" t="s">
        <v>76</v>
      </c>
      <c r="LN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272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26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99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04">
        <v>0.12130000000000001</v>
      </c>
      <c r="KZ136" s="48">
        <v>0.1431</v>
      </c>
      <c r="LA136" s="48"/>
      <c r="LB136" s="48"/>
      <c r="LC136" s="48"/>
      <c r="LD136" s="48"/>
      <c r="LE136" s="48"/>
      <c r="LF136" s="48"/>
      <c r="LG136" s="48"/>
      <c r="LH136" s="488"/>
      <c r="LI136" s="54"/>
      <c r="LJ136" s="489"/>
      <c r="LK136" s="488"/>
      <c r="LL136" s="54"/>
      <c r="LM136" s="489"/>
      <c r="LN136" s="488"/>
      <c r="LO136" s="54"/>
      <c r="LP136" s="489"/>
      <c r="LQ136" s="488"/>
      <c r="LR136" s="54"/>
      <c r="LS136" s="93"/>
      <c r="LT136" s="488"/>
      <c r="LU136" s="54"/>
      <c r="LV136" s="489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00">
        <v>0.1147</v>
      </c>
      <c r="KZ137" s="16">
        <v>0.10970000000000001</v>
      </c>
      <c r="LA137" s="16"/>
      <c r="LB137" s="16"/>
      <c r="LC137" s="16"/>
      <c r="LD137" s="16"/>
      <c r="LE137" s="16"/>
      <c r="LF137" s="16"/>
      <c r="LG137" s="16"/>
      <c r="LH137" s="488"/>
      <c r="LI137" s="54"/>
      <c r="LJ137" s="489"/>
      <c r="LK137" s="488"/>
      <c r="LL137" s="54"/>
      <c r="LM137" s="489"/>
      <c r="LN137" s="488"/>
      <c r="LO137" s="54"/>
      <c r="LP137" s="489"/>
      <c r="LQ137" s="488"/>
      <c r="LR137" s="54"/>
      <c r="LS137" s="93"/>
      <c r="LT137" s="488"/>
      <c r="LU137" s="54"/>
      <c r="LV137" s="489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02">
        <v>0.08</v>
      </c>
      <c r="KZ138" s="7">
        <v>8.4699999999999998E-2</v>
      </c>
      <c r="LA138" s="7"/>
      <c r="LB138" s="7"/>
      <c r="LC138" s="7"/>
      <c r="LD138" s="7"/>
      <c r="LE138" s="7"/>
      <c r="LF138" s="7"/>
      <c r="LG138" s="7"/>
      <c r="LH138" s="488"/>
      <c r="LI138" s="54"/>
      <c r="LJ138" s="489"/>
      <c r="LK138" s="488"/>
      <c r="LL138" s="54"/>
      <c r="LM138" s="489"/>
      <c r="LN138" s="488"/>
      <c r="LO138" s="54"/>
      <c r="LP138" s="489"/>
      <c r="LQ138" s="488"/>
      <c r="LR138" s="54"/>
      <c r="LS138" s="93"/>
      <c r="LT138" s="488"/>
      <c r="LU138" s="54"/>
      <c r="LV138" s="489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07">
        <v>4.8500000000000001E-2</v>
      </c>
      <c r="KZ139" s="22">
        <v>4.0800000000000003E-2</v>
      </c>
      <c r="LA139" s="22"/>
      <c r="LB139" s="22"/>
      <c r="LC139" s="22"/>
      <c r="LD139" s="22"/>
      <c r="LE139" s="22"/>
      <c r="LF139" s="22"/>
      <c r="LG139" s="22"/>
      <c r="LH139" s="488"/>
      <c r="LI139" s="54"/>
      <c r="LJ139" s="489"/>
      <c r="LK139" s="488"/>
      <c r="LL139" s="54"/>
      <c r="LM139" s="489"/>
      <c r="LN139" s="488"/>
      <c r="LO139" s="54"/>
      <c r="LP139" s="489"/>
      <c r="LQ139" s="488"/>
      <c r="LR139" s="54"/>
      <c r="LS139" s="93"/>
      <c r="LT139" s="488"/>
      <c r="LU139" s="54"/>
      <c r="LV139" s="489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01">
        <v>-1.7500000000000002E-2</v>
      </c>
      <c r="KZ140" s="41">
        <v>-1.7500000000000002E-2</v>
      </c>
      <c r="LA140" s="41"/>
      <c r="LB140" s="41"/>
      <c r="LC140" s="41"/>
      <c r="LD140" s="41"/>
      <c r="LE140" s="41"/>
      <c r="LF140" s="41"/>
      <c r="LG140" s="41"/>
      <c r="LH140" s="488"/>
      <c r="LI140" s="54"/>
      <c r="LJ140" s="489"/>
      <c r="LK140" s="488"/>
      <c r="LL140" s="54"/>
      <c r="LM140" s="489"/>
      <c r="LN140" s="488"/>
      <c r="LO140" s="54"/>
      <c r="LP140" s="489"/>
      <c r="LQ140" s="488"/>
      <c r="LR140" s="54"/>
      <c r="LS140" s="93"/>
      <c r="LT140" s="488"/>
      <c r="LU140" s="54"/>
      <c r="LV140" s="489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03">
        <v>-4.7199999999999999E-2</v>
      </c>
      <c r="KZ141" s="87">
        <v>-3.8699999999999998E-2</v>
      </c>
      <c r="LA141" s="87"/>
      <c r="LB141" s="87"/>
      <c r="LC141" s="87"/>
      <c r="LD141" s="87"/>
      <c r="LE141" s="87"/>
      <c r="LF141" s="87"/>
      <c r="LG141" s="87"/>
      <c r="LH141" s="488"/>
      <c r="LI141" s="54"/>
      <c r="LJ141" s="489"/>
      <c r="LK141" s="488"/>
      <c r="LL141" s="54"/>
      <c r="LM141" s="489"/>
      <c r="LN141" s="488"/>
      <c r="LO141" s="54"/>
      <c r="LP141" s="489"/>
      <c r="LQ141" s="488"/>
      <c r="LR141" s="54"/>
      <c r="LS141" s="93"/>
      <c r="LT141" s="488"/>
      <c r="LU141" s="54"/>
      <c r="LV141" s="489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05">
        <v>-7.7899999999999997E-2</v>
      </c>
      <c r="KZ142" s="31">
        <v>-8.7999999999999995E-2</v>
      </c>
      <c r="LA142" s="31"/>
      <c r="LB142" s="31"/>
      <c r="LC142" s="31"/>
      <c r="LD142" s="31"/>
      <c r="LE142" s="31"/>
      <c r="LF142" s="31"/>
      <c r="LG142" s="31"/>
      <c r="LH142" s="488"/>
      <c r="LI142" s="54"/>
      <c r="LJ142" s="489"/>
      <c r="LK142" s="488"/>
      <c r="LL142" s="54"/>
      <c r="LM142" s="489"/>
      <c r="LN142" s="488"/>
      <c r="LO142" s="54"/>
      <c r="LP142" s="489"/>
      <c r="LQ142" s="488"/>
      <c r="LR142" s="54"/>
      <c r="LS142" s="93"/>
      <c r="LT142" s="488"/>
      <c r="LU142" s="54"/>
      <c r="LV142" s="489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06">
        <v>-0.22009999999999999</v>
      </c>
      <c r="KZ143" s="35">
        <v>-0.23230000000000001</v>
      </c>
      <c r="LA143" s="35"/>
      <c r="LB143" s="35"/>
      <c r="LC143" s="35"/>
      <c r="LD143" s="35"/>
      <c r="LE143" s="35"/>
      <c r="LF143" s="35"/>
      <c r="LG143" s="35"/>
      <c r="LH143" s="488"/>
      <c r="LI143" s="54"/>
      <c r="LJ143" s="489"/>
      <c r="LK143" s="488"/>
      <c r="LL143" s="54"/>
      <c r="LM143" s="489"/>
      <c r="LN143" s="488"/>
      <c r="LO143" s="54"/>
      <c r="LP143" s="489"/>
      <c r="LQ143" s="488"/>
      <c r="LR143" s="54"/>
      <c r="LS143" s="93"/>
      <c r="LT143" s="488"/>
      <c r="LU143" s="54"/>
      <c r="LV143" s="489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10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364">
        <v>7.3000000000000001E-3</v>
      </c>
      <c r="KZ145" s="458">
        <v>2.8400000000000002E-2</v>
      </c>
      <c r="LA145" s="494"/>
      <c r="LB145" s="492"/>
      <c r="LC145" s="493"/>
      <c r="LD145" s="494"/>
      <c r="LE145" s="492"/>
      <c r="LF145" s="493"/>
      <c r="LG145" s="494"/>
      <c r="LH145" s="492"/>
      <c r="LI145" s="493"/>
      <c r="LJ145" s="494"/>
      <c r="LK145" s="492"/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53">
        <v>-1.0999999999999999E-2</v>
      </c>
      <c r="KZ146" s="454">
        <v>-1.2200000000000001E-2</v>
      </c>
      <c r="LA146" s="494"/>
      <c r="LB146" s="492"/>
      <c r="LC146" s="493"/>
      <c r="LD146" s="494"/>
      <c r="LE146" s="492"/>
      <c r="LF146" s="493"/>
      <c r="LG146" s="494"/>
      <c r="LH146" s="492"/>
      <c r="LI146" s="493"/>
      <c r="LJ146" s="494"/>
      <c r="LK146" s="492"/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4"/>
      <c r="KZ147" s="134"/>
      <c r="LA147" s="495"/>
      <c r="LB147" s="133"/>
      <c r="LC147" s="134"/>
      <c r="LD147" s="495"/>
      <c r="LE147" s="133"/>
      <c r="LF147" s="134"/>
      <c r="LG147" s="495"/>
      <c r="LH147" s="133"/>
      <c r="LI147" s="134"/>
      <c r="LJ147" s="495"/>
      <c r="LK147" s="133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4" t="s">
        <v>62</v>
      </c>
      <c r="KZ148" s="134" t="s">
        <v>62</v>
      </c>
      <c r="LA148" s="495"/>
      <c r="LB148" s="133" t="s">
        <v>62</v>
      </c>
      <c r="LC148" s="134" t="s">
        <v>62</v>
      </c>
      <c r="LD148" s="495"/>
      <c r="LE148" s="133" t="s">
        <v>62</v>
      </c>
      <c r="LF148" s="134" t="s">
        <v>62</v>
      </c>
      <c r="LG148" s="495"/>
      <c r="LH148" s="133" t="s">
        <v>62</v>
      </c>
      <c r="LI148" s="134" t="s">
        <v>62</v>
      </c>
      <c r="LJ148" s="495"/>
      <c r="LK148" s="133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>
        <v>1.704</v>
      </c>
      <c r="KY149" s="251">
        <v>1.7069000000000001</v>
      </c>
      <c r="KZ149" s="251">
        <v>71.64</v>
      </c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17" t="s">
        <v>48</v>
      </c>
      <c r="KZ150" s="109" t="s">
        <v>67</v>
      </c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623">SUM(BS136, -BS143)</f>
        <v>3.2199999999999999E-2</v>
      </c>
      <c r="BT151" s="115">
        <f t="shared" si="623"/>
        <v>4.6799999999999994E-2</v>
      </c>
      <c r="BU151" s="174">
        <f t="shared" si="623"/>
        <v>6.4299999999999996E-2</v>
      </c>
      <c r="BV151" s="141">
        <f t="shared" si="623"/>
        <v>8.9200000000000002E-2</v>
      </c>
      <c r="BW151" s="115">
        <f t="shared" si="623"/>
        <v>8.8700000000000001E-2</v>
      </c>
      <c r="BX151" s="174">
        <f t="shared" si="623"/>
        <v>8.77E-2</v>
      </c>
      <c r="BY151" s="218">
        <f t="shared" si="623"/>
        <v>8.2400000000000001E-2</v>
      </c>
      <c r="BZ151" s="15">
        <f t="shared" si="623"/>
        <v>9.1600000000000001E-2</v>
      </c>
      <c r="CA151" s="146">
        <f t="shared" si="623"/>
        <v>9.0400000000000008E-2</v>
      </c>
      <c r="CB151" s="141">
        <f t="shared" si="623"/>
        <v>0.15129999999999999</v>
      </c>
      <c r="CC151" s="115">
        <f t="shared" si="623"/>
        <v>0.15250000000000002</v>
      </c>
      <c r="CD151" s="174">
        <f t="shared" si="623"/>
        <v>0.184</v>
      </c>
      <c r="CE151" s="141">
        <f t="shared" si="623"/>
        <v>0.1986</v>
      </c>
      <c r="CF151" s="115">
        <f t="shared" si="623"/>
        <v>0.18729999999999999</v>
      </c>
      <c r="CG151" s="174">
        <f t="shared" si="623"/>
        <v>0.19839999999999999</v>
      </c>
      <c r="CH151" s="141">
        <f t="shared" si="623"/>
        <v>0.20330000000000001</v>
      </c>
      <c r="CI151" s="115">
        <f t="shared" si="623"/>
        <v>0.2079</v>
      </c>
      <c r="CJ151" s="174">
        <f t="shared" si="623"/>
        <v>0.20080000000000001</v>
      </c>
      <c r="CK151" s="141">
        <f t="shared" si="623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624">SUM(CN136, -CN143)</f>
        <v>0.214</v>
      </c>
      <c r="CO151" s="115">
        <f t="shared" si="624"/>
        <v>0.21229999999999999</v>
      </c>
      <c r="CP151" s="174">
        <f t="shared" si="624"/>
        <v>0.2079</v>
      </c>
      <c r="CQ151" s="141">
        <f t="shared" si="624"/>
        <v>0.1575</v>
      </c>
      <c r="CR151" s="115">
        <f t="shared" si="624"/>
        <v>0.1694</v>
      </c>
      <c r="CS151" s="174">
        <f t="shared" si="624"/>
        <v>0.1953</v>
      </c>
      <c r="CT151" s="139">
        <f t="shared" si="624"/>
        <v>0.17520000000000002</v>
      </c>
      <c r="CU151" s="115">
        <f t="shared" si="624"/>
        <v>0.1759</v>
      </c>
      <c r="CV151" s="174">
        <f t="shared" si="624"/>
        <v>0.1782</v>
      </c>
      <c r="CW151" s="141">
        <f t="shared" si="624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625">SUM(CZ136, -CZ143)</f>
        <v>0.14529999999999998</v>
      </c>
      <c r="DA151" s="111">
        <f t="shared" si="625"/>
        <v>0.14479999999999998</v>
      </c>
      <c r="DB151" s="174">
        <f t="shared" si="625"/>
        <v>0.14679999999999999</v>
      </c>
      <c r="DC151" s="141">
        <f t="shared" si="625"/>
        <v>0.1696</v>
      </c>
      <c r="DD151" s="115">
        <f t="shared" si="625"/>
        <v>0.17349999999999999</v>
      </c>
      <c r="DE151" s="171">
        <f t="shared" si="625"/>
        <v>0.1449</v>
      </c>
      <c r="DF151" s="139">
        <f t="shared" si="625"/>
        <v>0.16470000000000001</v>
      </c>
      <c r="DG151" s="111">
        <f t="shared" si="625"/>
        <v>0.15709999999999999</v>
      </c>
      <c r="DH151" s="171">
        <f t="shared" si="625"/>
        <v>0.16420000000000001</v>
      </c>
      <c r="DI151" s="141">
        <f t="shared" si="625"/>
        <v>0.16120000000000001</v>
      </c>
      <c r="DJ151" s="111">
        <f t="shared" si="625"/>
        <v>0.17860000000000001</v>
      </c>
      <c r="DK151" s="174">
        <f t="shared" si="625"/>
        <v>0.19020000000000001</v>
      </c>
      <c r="DL151" s="115">
        <f t="shared" si="625"/>
        <v>0.1643</v>
      </c>
      <c r="DM151" s="111">
        <f t="shared" si="625"/>
        <v>0.1678</v>
      </c>
      <c r="DN151" s="329">
        <f t="shared" si="625"/>
        <v>0.1502</v>
      </c>
      <c r="DO151" s="340">
        <f>SUM(DO136, -DO143,)</f>
        <v>0</v>
      </c>
      <c r="DP151" s="110">
        <f t="shared" ref="DP151:DZ151" si="626">SUM(DP136, -DP143)</f>
        <v>0.17080000000000001</v>
      </c>
      <c r="DQ151" s="170">
        <f t="shared" si="626"/>
        <v>0.19900000000000001</v>
      </c>
      <c r="DR151" s="148">
        <f t="shared" si="626"/>
        <v>0.2175</v>
      </c>
      <c r="DS151" s="110">
        <f t="shared" si="626"/>
        <v>0.25130000000000002</v>
      </c>
      <c r="DT151" s="170">
        <f t="shared" si="626"/>
        <v>0.25900000000000001</v>
      </c>
      <c r="DU151" s="148">
        <f t="shared" si="626"/>
        <v>0.25219999999999998</v>
      </c>
      <c r="DV151" s="110">
        <f t="shared" si="626"/>
        <v>0.30459999999999998</v>
      </c>
      <c r="DW151" s="170">
        <f t="shared" si="626"/>
        <v>0.32619999999999999</v>
      </c>
      <c r="DX151" s="110">
        <f t="shared" si="626"/>
        <v>0.29630000000000001</v>
      </c>
      <c r="DY151" s="110">
        <f t="shared" si="626"/>
        <v>0.30780000000000002</v>
      </c>
      <c r="DZ151" s="110">
        <f t="shared" si="62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627">SUM(EC136, -EC143)</f>
        <v>0</v>
      </c>
      <c r="ED151" s="6">
        <f t="shared" si="627"/>
        <v>0</v>
      </c>
      <c r="EE151" s="6">
        <f t="shared" si="627"/>
        <v>0</v>
      </c>
      <c r="EF151" s="6">
        <f t="shared" si="627"/>
        <v>0</v>
      </c>
      <c r="EG151" s="6">
        <f t="shared" si="627"/>
        <v>0</v>
      </c>
      <c r="EH151" s="6">
        <f t="shared" si="627"/>
        <v>0</v>
      </c>
      <c r="EI151" s="6">
        <f t="shared" si="627"/>
        <v>0</v>
      </c>
      <c r="EK151" s="141">
        <f t="shared" ref="EK151:EX151" si="628">SUM(EK136, -EK143)</f>
        <v>5.45E-2</v>
      </c>
      <c r="EL151" s="202">
        <f t="shared" si="628"/>
        <v>6.4100000000000004E-2</v>
      </c>
      <c r="EM151" s="174">
        <f t="shared" si="628"/>
        <v>7.7100000000000002E-2</v>
      </c>
      <c r="EN151" s="139">
        <f t="shared" si="628"/>
        <v>7.7899999999999997E-2</v>
      </c>
      <c r="EO151" s="115">
        <f t="shared" si="628"/>
        <v>8.8499999999999995E-2</v>
      </c>
      <c r="EP151" s="171">
        <f t="shared" si="628"/>
        <v>0.10680000000000001</v>
      </c>
      <c r="EQ151" s="141">
        <f t="shared" si="628"/>
        <v>0.1021</v>
      </c>
      <c r="ER151" s="115">
        <f t="shared" si="628"/>
        <v>0.10980000000000001</v>
      </c>
      <c r="ES151" s="174">
        <f t="shared" si="628"/>
        <v>0.114</v>
      </c>
      <c r="ET151" s="141">
        <f t="shared" si="628"/>
        <v>0.1217</v>
      </c>
      <c r="EU151" s="115">
        <f t="shared" si="628"/>
        <v>0.13589999999999999</v>
      </c>
      <c r="EV151" s="174">
        <f t="shared" si="628"/>
        <v>0.16689999999999999</v>
      </c>
      <c r="EW151" s="141">
        <f t="shared" si="628"/>
        <v>0.1653</v>
      </c>
      <c r="EX151" s="115">
        <f t="shared" si="628"/>
        <v>0.15570000000000001</v>
      </c>
      <c r="EY151" s="174">
        <f t="shared" ref="EY151:FQ151" si="629">SUM(EY136, -EY143)</f>
        <v>0.17480000000000001</v>
      </c>
      <c r="EZ151" s="141">
        <f t="shared" si="629"/>
        <v>0.19219999999999998</v>
      </c>
      <c r="FA151" s="115">
        <f t="shared" si="629"/>
        <v>0.18240000000000001</v>
      </c>
      <c r="FB151" s="171">
        <f t="shared" si="629"/>
        <v>0.16189999999999999</v>
      </c>
      <c r="FC151" s="139">
        <f t="shared" si="629"/>
        <v>0.1686</v>
      </c>
      <c r="FD151" s="111">
        <f t="shared" si="629"/>
        <v>0.1686</v>
      </c>
      <c r="FE151" s="171">
        <f t="shared" si="629"/>
        <v>0.18159999999999998</v>
      </c>
      <c r="FF151" s="139">
        <f t="shared" si="629"/>
        <v>0.19919999999999999</v>
      </c>
      <c r="FG151" s="111">
        <f t="shared" si="629"/>
        <v>0.20219999999999999</v>
      </c>
      <c r="FH151" s="171">
        <f t="shared" si="629"/>
        <v>0.1968</v>
      </c>
      <c r="FI151" s="139">
        <f t="shared" si="629"/>
        <v>0.1757</v>
      </c>
      <c r="FJ151" s="111">
        <f t="shared" si="629"/>
        <v>0.17130000000000001</v>
      </c>
      <c r="FK151" s="171">
        <f t="shared" si="629"/>
        <v>0.16020000000000001</v>
      </c>
      <c r="FL151" s="139">
        <f t="shared" si="629"/>
        <v>0.1429</v>
      </c>
      <c r="FM151" s="111">
        <f t="shared" si="629"/>
        <v>0.1331</v>
      </c>
      <c r="FN151" s="171">
        <f t="shared" si="629"/>
        <v>0.13850000000000001</v>
      </c>
      <c r="FO151" s="139">
        <f t="shared" si="629"/>
        <v>0.14879999999999999</v>
      </c>
      <c r="FP151" s="111">
        <f t="shared" si="629"/>
        <v>0.1552</v>
      </c>
      <c r="FQ151" s="171">
        <f t="shared" si="629"/>
        <v>0.1757</v>
      </c>
      <c r="FR151" s="139">
        <f t="shared" ref="FR151" si="630">SUM(FR136, -FR143)</f>
        <v>0.19019999999999998</v>
      </c>
      <c r="FS151" s="111">
        <f t="shared" ref="FS151" si="631">SUM(FS136, -FS143)</f>
        <v>0.19350000000000001</v>
      </c>
      <c r="FT151" s="171">
        <f t="shared" ref="FT151" si="632">SUM(FT136, -FT143)</f>
        <v>0.18380000000000002</v>
      </c>
      <c r="FU151" s="139">
        <f t="shared" ref="FU151" si="633">SUM(FU136, -FU143)</f>
        <v>0.1928</v>
      </c>
      <c r="FV151" s="111">
        <f t="shared" ref="FV151" si="634">SUM(FV136, -FV143)</f>
        <v>0.17780000000000001</v>
      </c>
      <c r="FW151" s="171">
        <f t="shared" ref="FW151:FX151" si="635">SUM(FW136, -FW143)</f>
        <v>0.17929999999999999</v>
      </c>
      <c r="FX151" s="139">
        <f t="shared" si="635"/>
        <v>0.16489999999999999</v>
      </c>
      <c r="FY151" s="111">
        <f t="shared" ref="FY151:FZ151" si="636">SUM(FY136, -FY143)</f>
        <v>0.18090000000000001</v>
      </c>
      <c r="FZ151" s="171">
        <f t="shared" si="636"/>
        <v>0.2011</v>
      </c>
      <c r="GA151" s="139">
        <f t="shared" ref="GA151" si="637">SUM(GA136, -GA143)</f>
        <v>0.24030000000000001</v>
      </c>
      <c r="GB151" s="111">
        <f t="shared" ref="GB151" si="638">SUM(GB136, -GB143)</f>
        <v>0.23809999999999998</v>
      </c>
      <c r="GC151" s="171">
        <f t="shared" ref="GC151" si="639">SUM(GC136, -GC143)</f>
        <v>0.2354</v>
      </c>
      <c r="GD151" s="139">
        <f t="shared" ref="GD151" si="640">SUM(GD136, -GD143)</f>
        <v>0.25359999999999999</v>
      </c>
      <c r="GE151" s="111">
        <f t="shared" ref="GE151" si="641">SUM(GE136, -GE143)</f>
        <v>0.2485</v>
      </c>
      <c r="GF151" s="171">
        <f t="shared" ref="GF151" si="642">SUM(GF136, -GF143)</f>
        <v>0.27190000000000003</v>
      </c>
      <c r="GG151" s="220">
        <f t="shared" ref="GG151" si="643">SUM(GG136, -GG143)</f>
        <v>0.27979999999999999</v>
      </c>
      <c r="GH151" s="88">
        <f t="shared" ref="GH151" si="644">SUM(GH136, -GH143)</f>
        <v>0.28260000000000002</v>
      </c>
      <c r="GI151" s="145">
        <f t="shared" ref="GI151" si="645">SUM(GI136, -GI143)</f>
        <v>0.29580000000000001</v>
      </c>
      <c r="GJ151" s="139">
        <f t="shared" ref="GJ151:GK151" si="646">SUM(GJ136, -GJ143)</f>
        <v>0.28200000000000003</v>
      </c>
      <c r="GK151" s="111">
        <f t="shared" si="646"/>
        <v>0.28659999999999997</v>
      </c>
      <c r="GL151" s="171">
        <f t="shared" ref="GL151" si="647">SUM(GL136, -GL143)</f>
        <v>0.28310000000000002</v>
      </c>
      <c r="GM151" s="141">
        <f t="shared" ref="GM151:GU151" si="648">SUM(GM136, -GM143)</f>
        <v>0.19240000000000002</v>
      </c>
      <c r="GN151" s="115">
        <f t="shared" si="648"/>
        <v>0.2142</v>
      </c>
      <c r="GO151" s="174">
        <f t="shared" si="648"/>
        <v>0.2016</v>
      </c>
      <c r="GP151" s="141">
        <f t="shared" si="648"/>
        <v>0.22689999999999999</v>
      </c>
      <c r="GQ151" s="115">
        <f t="shared" si="648"/>
        <v>0.22509999999999999</v>
      </c>
      <c r="GR151" s="174">
        <f t="shared" si="648"/>
        <v>0.2082</v>
      </c>
      <c r="GS151" s="115">
        <f t="shared" si="648"/>
        <v>0.2034</v>
      </c>
      <c r="GT151" s="115">
        <f t="shared" si="648"/>
        <v>0.18430000000000002</v>
      </c>
      <c r="GU151" s="115">
        <f t="shared" si="648"/>
        <v>0.1507</v>
      </c>
      <c r="GV151" s="6">
        <f t="shared" ref="GV151:HA151" si="649">SUM(GV136, -GV143)</f>
        <v>0</v>
      </c>
      <c r="GW151" s="6">
        <f t="shared" si="649"/>
        <v>0</v>
      </c>
      <c r="GX151" s="6">
        <f t="shared" si="649"/>
        <v>0</v>
      </c>
      <c r="GY151" s="6">
        <f t="shared" si="649"/>
        <v>0</v>
      </c>
      <c r="GZ151" s="6">
        <f t="shared" si="649"/>
        <v>0</v>
      </c>
      <c r="HA151" s="6">
        <f t="shared" si="649"/>
        <v>0</v>
      </c>
      <c r="HC151" s="139">
        <f t="shared" ref="HC151:HL151" si="650">SUM(HC136, -HC143)</f>
        <v>5.5800000000000002E-2</v>
      </c>
      <c r="HD151" s="110">
        <f t="shared" si="650"/>
        <v>5.3699999999999998E-2</v>
      </c>
      <c r="HE151" s="170">
        <f t="shared" si="650"/>
        <v>8.9900000000000008E-2</v>
      </c>
      <c r="HF151" s="148">
        <f t="shared" si="650"/>
        <v>5.7500000000000002E-2</v>
      </c>
      <c r="HG151" s="115">
        <f t="shared" si="650"/>
        <v>5.79E-2</v>
      </c>
      <c r="HH151" s="173">
        <f t="shared" si="650"/>
        <v>0.1273</v>
      </c>
      <c r="HI151" s="148">
        <f t="shared" si="650"/>
        <v>0.14380000000000001</v>
      </c>
      <c r="HJ151" s="110">
        <f t="shared" si="650"/>
        <v>0.13919999999999999</v>
      </c>
      <c r="HK151" s="170">
        <f t="shared" si="650"/>
        <v>0.13419999999999999</v>
      </c>
      <c r="HL151" s="148">
        <f t="shared" si="650"/>
        <v>0.14560000000000001</v>
      </c>
      <c r="HM151" s="110">
        <f t="shared" ref="HM151" si="651">SUM(HM136, -HM143)</f>
        <v>0.1188</v>
      </c>
      <c r="HN151" s="173">
        <f t="shared" ref="HN151:IF151" si="652">SUM(HN136, -HN143)</f>
        <v>9.69E-2</v>
      </c>
      <c r="HO151" s="148">
        <f t="shared" si="652"/>
        <v>0.113</v>
      </c>
      <c r="HP151" s="113">
        <f t="shared" si="652"/>
        <v>0.11169999999999999</v>
      </c>
      <c r="HQ151" s="174">
        <f t="shared" si="652"/>
        <v>0.1047</v>
      </c>
      <c r="HR151" s="143">
        <f t="shared" si="652"/>
        <v>0.11</v>
      </c>
      <c r="HS151" s="115">
        <f t="shared" si="652"/>
        <v>0.11100000000000002</v>
      </c>
      <c r="HT151" s="174">
        <f t="shared" si="652"/>
        <v>0.1182</v>
      </c>
      <c r="HU151" s="141">
        <f t="shared" si="652"/>
        <v>0.1275</v>
      </c>
      <c r="HV151" s="115">
        <f t="shared" si="652"/>
        <v>0.13450000000000001</v>
      </c>
      <c r="HW151" s="174">
        <f t="shared" si="652"/>
        <v>0.11499999999999999</v>
      </c>
      <c r="HX151" s="141">
        <f t="shared" si="652"/>
        <v>0.1303</v>
      </c>
      <c r="HY151" s="115">
        <f t="shared" si="652"/>
        <v>0.1305</v>
      </c>
      <c r="HZ151" s="171">
        <f t="shared" si="652"/>
        <v>0.16039999999999999</v>
      </c>
      <c r="IA151" s="139">
        <f t="shared" si="652"/>
        <v>0.1454</v>
      </c>
      <c r="IB151" s="111">
        <f t="shared" si="652"/>
        <v>0.14479999999999998</v>
      </c>
      <c r="IC151" s="174">
        <f t="shared" si="652"/>
        <v>0.1348</v>
      </c>
      <c r="ID151" s="218">
        <f t="shared" si="652"/>
        <v>0.15210000000000001</v>
      </c>
      <c r="IE151" s="88">
        <f t="shared" si="652"/>
        <v>0.1807</v>
      </c>
      <c r="IF151" s="171">
        <f t="shared" si="652"/>
        <v>0.18440000000000001</v>
      </c>
      <c r="IG151" s="220">
        <f t="shared" ref="IG151" si="653">SUM(IG136, -IG143)</f>
        <v>0.17559999999999998</v>
      </c>
      <c r="IH151" s="88">
        <f t="shared" ref="IH151" si="654">SUM(IH136, -IH143)</f>
        <v>0.186</v>
      </c>
      <c r="II151" s="171">
        <f t="shared" ref="II151" si="655">SUM(II136, -II143)</f>
        <v>0.1888</v>
      </c>
      <c r="IJ151" s="232">
        <f t="shared" ref="IJ151:IT151" si="656">SUM(IJ136, -IJ143)</f>
        <v>0.16159999999999999</v>
      </c>
      <c r="IK151" s="88">
        <f t="shared" si="656"/>
        <v>0.17680000000000001</v>
      </c>
      <c r="IL151" s="145">
        <f t="shared" si="656"/>
        <v>0.21</v>
      </c>
      <c r="IM151" s="139">
        <f t="shared" si="656"/>
        <v>0.2316</v>
      </c>
      <c r="IN151" s="111">
        <f t="shared" si="656"/>
        <v>0.24030000000000001</v>
      </c>
      <c r="IO151" s="171">
        <f t="shared" si="656"/>
        <v>0.23780000000000001</v>
      </c>
      <c r="IP151" s="139">
        <f t="shared" si="656"/>
        <v>0.23810000000000001</v>
      </c>
      <c r="IQ151" s="111">
        <f t="shared" si="656"/>
        <v>0.22220000000000001</v>
      </c>
      <c r="IR151" s="171">
        <f t="shared" si="656"/>
        <v>0.2455</v>
      </c>
      <c r="IS151" s="220">
        <f t="shared" si="656"/>
        <v>0.23880000000000001</v>
      </c>
      <c r="IT151" s="88">
        <f t="shared" si="656"/>
        <v>0.23630000000000001</v>
      </c>
      <c r="IU151" s="145">
        <f t="shared" ref="IU151" si="657">SUM(IU136, -IU143)</f>
        <v>0.23880000000000001</v>
      </c>
      <c r="IV151" s="139">
        <f t="shared" ref="IV151" si="658">SUM(IV136, -IV143)</f>
        <v>0.2276</v>
      </c>
      <c r="IW151" s="111">
        <f t="shared" ref="IW151" si="659">SUM(IW136, -IW143)</f>
        <v>0.22699999999999998</v>
      </c>
      <c r="IX151" s="182">
        <f t="shared" ref="IX151:JF151" si="660">SUM(IX136, -IX143)</f>
        <v>0.23299999999999998</v>
      </c>
      <c r="IY151" s="161">
        <f t="shared" si="660"/>
        <v>0.23699999999999999</v>
      </c>
      <c r="IZ151" s="202">
        <f t="shared" si="660"/>
        <v>0.26469999999999999</v>
      </c>
      <c r="JA151" s="182">
        <f t="shared" si="660"/>
        <v>0.249</v>
      </c>
      <c r="JB151" s="141">
        <f t="shared" si="660"/>
        <v>0.24829999999999999</v>
      </c>
      <c r="JC151" s="115">
        <f t="shared" si="660"/>
        <v>0.25259999999999999</v>
      </c>
      <c r="JD151" s="174">
        <f t="shared" si="660"/>
        <v>0.27129999999999999</v>
      </c>
      <c r="JE151" s="141">
        <f t="shared" si="660"/>
        <v>0.26739999999999997</v>
      </c>
      <c r="JF151" s="115">
        <f t="shared" si="660"/>
        <v>0.2762</v>
      </c>
      <c r="JG151" s="174">
        <f t="shared" ref="JG151" si="661">SUM(JG136, -JG143)</f>
        <v>0.22939999999999999</v>
      </c>
      <c r="JH151" s="143">
        <f t="shared" ref="JH151:JP151" si="662">SUM(JH136, -JH143)</f>
        <v>0.2215</v>
      </c>
      <c r="JI151" s="113">
        <f t="shared" si="662"/>
        <v>0.2329</v>
      </c>
      <c r="JJ151" s="173">
        <f t="shared" si="662"/>
        <v>0.21510000000000001</v>
      </c>
      <c r="JK151" s="143">
        <f t="shared" si="662"/>
        <v>0.21499999999999997</v>
      </c>
      <c r="JL151" s="113">
        <f t="shared" si="662"/>
        <v>0.2198</v>
      </c>
      <c r="JM151" s="182">
        <f t="shared" si="662"/>
        <v>0.2258</v>
      </c>
      <c r="JN151" s="202">
        <f t="shared" si="662"/>
        <v>0.21740000000000001</v>
      </c>
      <c r="JO151" s="202">
        <f t="shared" si="662"/>
        <v>0.24459999999999998</v>
      </c>
      <c r="JP151" s="202">
        <f t="shared" si="662"/>
        <v>0.24280000000000002</v>
      </c>
      <c r="JQ151" s="6">
        <f t="shared" ref="JQ151:JS151" si="663">SUM(JQ136, -JQ143)</f>
        <v>0</v>
      </c>
      <c r="JR151" s="6">
        <f t="shared" si="663"/>
        <v>0</v>
      </c>
      <c r="JS151" s="6">
        <f t="shared" si="663"/>
        <v>0</v>
      </c>
      <c r="JU151" s="161">
        <f t="shared" ref="JU151:KR151" si="664">SUM(JU136, -JU143)</f>
        <v>0.2492</v>
      </c>
      <c r="JV151" s="113">
        <f t="shared" si="664"/>
        <v>0.23910000000000001</v>
      </c>
      <c r="JW151" s="173">
        <f t="shared" si="664"/>
        <v>0.26619999999999999</v>
      </c>
      <c r="JX151" s="143">
        <f t="shared" si="664"/>
        <v>0.26579999999999998</v>
      </c>
      <c r="JY151" s="113">
        <f t="shared" si="664"/>
        <v>0.25800000000000001</v>
      </c>
      <c r="JZ151" s="173">
        <f t="shared" si="664"/>
        <v>0.26350000000000001</v>
      </c>
      <c r="KA151" s="143">
        <f t="shared" si="664"/>
        <v>0.2616</v>
      </c>
      <c r="KB151" s="113">
        <f t="shared" si="664"/>
        <v>0.24869999999999998</v>
      </c>
      <c r="KC151" s="173">
        <f t="shared" si="664"/>
        <v>0.31820000000000004</v>
      </c>
      <c r="KD151" s="143">
        <f t="shared" si="664"/>
        <v>0.31489999999999996</v>
      </c>
      <c r="KE151" s="113">
        <f t="shared" si="664"/>
        <v>0.31320000000000003</v>
      </c>
      <c r="KF151" s="173">
        <f t="shared" si="664"/>
        <v>0.32169999999999999</v>
      </c>
      <c r="KG151" s="143">
        <f t="shared" si="664"/>
        <v>0.33140000000000003</v>
      </c>
      <c r="KH151" s="113">
        <f t="shared" si="664"/>
        <v>0.31969999999999998</v>
      </c>
      <c r="KI151" s="173">
        <f t="shared" si="664"/>
        <v>0.31809999999999999</v>
      </c>
      <c r="KJ151" s="143">
        <f t="shared" si="664"/>
        <v>0.3231</v>
      </c>
      <c r="KK151" s="115">
        <f t="shared" si="664"/>
        <v>0.30790000000000001</v>
      </c>
      <c r="KL151" s="174">
        <f t="shared" si="664"/>
        <v>0.31289999999999996</v>
      </c>
      <c r="KM151" s="141">
        <f t="shared" si="664"/>
        <v>0.31889999999999996</v>
      </c>
      <c r="KN151" s="202">
        <f t="shared" si="664"/>
        <v>0.31490000000000001</v>
      </c>
      <c r="KO151" s="174">
        <f t="shared" si="664"/>
        <v>0.31480000000000002</v>
      </c>
      <c r="KP151" s="141">
        <f t="shared" si="664"/>
        <v>0.31969999999999998</v>
      </c>
      <c r="KQ151" s="115">
        <f t="shared" si="664"/>
        <v>0.32219999999999999</v>
      </c>
      <c r="KR151" s="174">
        <f t="shared" si="664"/>
        <v>0.32220000000000004</v>
      </c>
      <c r="KS151" s="141">
        <f t="shared" ref="KS151:KT151" si="665">SUM(KS136, -KS143)</f>
        <v>0.3483</v>
      </c>
      <c r="KT151" s="115">
        <f t="shared" ref="KT151:KU151" si="666">SUM(KT136, -KT143)</f>
        <v>0.34460000000000002</v>
      </c>
      <c r="KU151" s="182">
        <f>SUM(KU136, -KU143)</f>
        <v>0.36030000000000001</v>
      </c>
      <c r="KV151" s="141">
        <f>SUM(KV136, -KV143)</f>
        <v>0.34489999999999998</v>
      </c>
      <c r="KW151" s="115">
        <f>SUM(KW136, -KW143)</f>
        <v>0.34379999999999999</v>
      </c>
      <c r="KX151" s="174">
        <f>SUM(KX136, -KX143)</f>
        <v>0.32969999999999999</v>
      </c>
      <c r="KY151" s="115">
        <f>SUM(KY136, -KY143)</f>
        <v>0.34139999999999998</v>
      </c>
      <c r="KZ151" s="202">
        <f>SUM(KZ136, -KZ143)</f>
        <v>0.37540000000000001</v>
      </c>
      <c r="LA151" s="6">
        <f>SUM(LA137, -LA143)</f>
        <v>0</v>
      </c>
      <c r="LB151" s="6">
        <f>SUM(LB137, -LB143)</f>
        <v>0</v>
      </c>
      <c r="LC151" s="6">
        <f>SUM(LC137, -LC143)</f>
        <v>0</v>
      </c>
      <c r="LD151" s="6">
        <f>SUM(LD137, -LD143)</f>
        <v>0</v>
      </c>
      <c r="LE151" s="6">
        <f>SUM(LE137, -LE143)</f>
        <v>0</v>
      </c>
      <c r="LF151" s="6">
        <f>SUM(LF137, -LF143)</f>
        <v>0</v>
      </c>
      <c r="LG151" s="6">
        <f>SUM(LG137, -LG143)</f>
        <v>0</v>
      </c>
      <c r="LH151" s="6">
        <f t="shared" ref="KS151:MF151" si="667">SUM(LH136, -LH143)</f>
        <v>0</v>
      </c>
      <c r="LI151" s="6">
        <f t="shared" si="667"/>
        <v>0</v>
      </c>
      <c r="LJ151" s="6">
        <f t="shared" si="667"/>
        <v>0</v>
      </c>
      <c r="LK151" s="6">
        <f t="shared" si="667"/>
        <v>0</v>
      </c>
      <c r="LL151" s="6">
        <f t="shared" si="667"/>
        <v>0</v>
      </c>
      <c r="LM151" s="6">
        <f t="shared" si="667"/>
        <v>0</v>
      </c>
      <c r="LN151" s="6">
        <f t="shared" si="667"/>
        <v>0</v>
      </c>
      <c r="LO151" s="6">
        <f t="shared" si="667"/>
        <v>0</v>
      </c>
      <c r="LP151" s="6">
        <f t="shared" si="667"/>
        <v>0</v>
      </c>
      <c r="LQ151" s="6">
        <f t="shared" si="667"/>
        <v>0</v>
      </c>
      <c r="LR151" s="6">
        <f t="shared" si="667"/>
        <v>0</v>
      </c>
      <c r="LS151" s="6">
        <f t="shared" si="667"/>
        <v>0</v>
      </c>
      <c r="LT151" s="6">
        <f t="shared" si="667"/>
        <v>0</v>
      </c>
      <c r="LU151" s="6">
        <f t="shared" si="667"/>
        <v>0</v>
      </c>
      <c r="LV151" s="6">
        <f t="shared" si="667"/>
        <v>0</v>
      </c>
      <c r="LW151" s="6">
        <f t="shared" si="667"/>
        <v>0</v>
      </c>
      <c r="LX151" s="6">
        <f t="shared" si="667"/>
        <v>0</v>
      </c>
      <c r="LY151" s="6">
        <f t="shared" si="667"/>
        <v>0</v>
      </c>
      <c r="LZ151" s="6">
        <f t="shared" si="667"/>
        <v>0</v>
      </c>
      <c r="MA151" s="6">
        <f t="shared" si="667"/>
        <v>0</v>
      </c>
      <c r="MB151" s="6">
        <f t="shared" si="667"/>
        <v>0</v>
      </c>
      <c r="MC151" s="6">
        <f t="shared" si="667"/>
        <v>0</v>
      </c>
      <c r="MD151" s="6">
        <f t="shared" si="667"/>
        <v>0</v>
      </c>
      <c r="ME151" s="6">
        <f t="shared" si="667"/>
        <v>0</v>
      </c>
      <c r="MF151" s="6">
        <f t="shared" si="667"/>
        <v>0</v>
      </c>
      <c r="MG151" s="6">
        <f t="shared" ref="MG151:MK151" si="668">SUM(MG136, -MG143)</f>
        <v>0</v>
      </c>
      <c r="MH151" s="6">
        <f t="shared" si="668"/>
        <v>0</v>
      </c>
      <c r="MI151" s="6">
        <f t="shared" si="668"/>
        <v>0</v>
      </c>
      <c r="MJ151" s="6">
        <f t="shared" si="668"/>
        <v>0</v>
      </c>
      <c r="MK151" s="6">
        <f t="shared" si="668"/>
        <v>0</v>
      </c>
      <c r="MM151" s="6">
        <f t="shared" ref="MM151:OX151" si="669">SUM(MM136, -MM143)</f>
        <v>0</v>
      </c>
      <c r="MN151" s="6">
        <f t="shared" si="669"/>
        <v>0</v>
      </c>
      <c r="MO151" s="6">
        <f t="shared" si="669"/>
        <v>0</v>
      </c>
      <c r="MP151" s="6">
        <f t="shared" si="669"/>
        <v>0</v>
      </c>
      <c r="MQ151" s="6">
        <f t="shared" si="669"/>
        <v>0</v>
      </c>
      <c r="MR151" s="6">
        <f t="shared" si="669"/>
        <v>0</v>
      </c>
      <c r="MS151" s="6">
        <f t="shared" si="669"/>
        <v>0</v>
      </c>
      <c r="MT151" s="6">
        <f t="shared" si="669"/>
        <v>0</v>
      </c>
      <c r="MU151" s="6">
        <f t="shared" si="669"/>
        <v>0</v>
      </c>
      <c r="MV151" s="6">
        <f t="shared" si="669"/>
        <v>0</v>
      </c>
      <c r="MW151" s="6">
        <f t="shared" si="669"/>
        <v>0</v>
      </c>
      <c r="MX151" s="6">
        <f t="shared" si="669"/>
        <v>0</v>
      </c>
      <c r="MY151" s="6">
        <f t="shared" si="669"/>
        <v>0</v>
      </c>
      <c r="MZ151" s="6">
        <f t="shared" si="669"/>
        <v>0</v>
      </c>
      <c r="NA151" s="6">
        <f t="shared" si="669"/>
        <v>0</v>
      </c>
      <c r="NB151" s="6">
        <f t="shared" si="669"/>
        <v>0</v>
      </c>
      <c r="NC151" s="6">
        <f t="shared" si="669"/>
        <v>0</v>
      </c>
      <c r="ND151" s="6">
        <f t="shared" si="669"/>
        <v>0</v>
      </c>
      <c r="NE151" s="6">
        <f t="shared" si="669"/>
        <v>0</v>
      </c>
      <c r="NF151" s="6">
        <f t="shared" si="669"/>
        <v>0</v>
      </c>
      <c r="NG151" s="6">
        <f t="shared" si="669"/>
        <v>0</v>
      </c>
      <c r="NH151" s="6">
        <f t="shared" si="669"/>
        <v>0</v>
      </c>
      <c r="NI151" s="6">
        <f t="shared" si="669"/>
        <v>0</v>
      </c>
      <c r="NJ151" s="6">
        <f t="shared" si="669"/>
        <v>0</v>
      </c>
      <c r="NK151" s="6">
        <f t="shared" si="669"/>
        <v>0</v>
      </c>
      <c r="NL151" s="6">
        <f t="shared" si="669"/>
        <v>0</v>
      </c>
      <c r="NM151" s="6">
        <f t="shared" si="669"/>
        <v>0</v>
      </c>
      <c r="NN151" s="6">
        <f t="shared" si="669"/>
        <v>0</v>
      </c>
      <c r="NO151" s="6">
        <f t="shared" si="669"/>
        <v>0</v>
      </c>
      <c r="NP151" s="6">
        <f t="shared" si="669"/>
        <v>0</v>
      </c>
      <c r="NQ151" s="6">
        <f t="shared" si="669"/>
        <v>0</v>
      </c>
      <c r="NR151" s="6">
        <f t="shared" si="669"/>
        <v>0</v>
      </c>
      <c r="NS151" s="6">
        <f t="shared" si="669"/>
        <v>0</v>
      </c>
      <c r="NT151" s="6">
        <f t="shared" si="669"/>
        <v>0</v>
      </c>
      <c r="NU151" s="6">
        <f t="shared" si="669"/>
        <v>0</v>
      </c>
      <c r="NV151" s="6">
        <f t="shared" si="669"/>
        <v>0</v>
      </c>
      <c r="NW151" s="6">
        <f t="shared" si="669"/>
        <v>0</v>
      </c>
      <c r="NX151" s="6">
        <f t="shared" si="669"/>
        <v>0</v>
      </c>
      <c r="NY151" s="6">
        <f t="shared" si="669"/>
        <v>0</v>
      </c>
      <c r="NZ151" s="6">
        <f t="shared" si="669"/>
        <v>0</v>
      </c>
      <c r="OA151" s="6">
        <f t="shared" si="669"/>
        <v>0</v>
      </c>
      <c r="OB151" s="6">
        <f t="shared" si="669"/>
        <v>0</v>
      </c>
      <c r="OC151" s="6">
        <f t="shared" si="669"/>
        <v>0</v>
      </c>
      <c r="OD151" s="6">
        <f t="shared" si="669"/>
        <v>0</v>
      </c>
      <c r="OE151" s="6">
        <f t="shared" si="669"/>
        <v>0</v>
      </c>
      <c r="OF151" s="6">
        <f t="shared" si="669"/>
        <v>0</v>
      </c>
      <c r="OG151" s="6">
        <f t="shared" si="669"/>
        <v>0</v>
      </c>
      <c r="OH151" s="6">
        <f t="shared" si="669"/>
        <v>0</v>
      </c>
      <c r="OI151" s="6">
        <f t="shared" si="669"/>
        <v>0</v>
      </c>
      <c r="OJ151" s="6">
        <f t="shared" si="669"/>
        <v>0</v>
      </c>
      <c r="OK151" s="6">
        <f t="shared" si="669"/>
        <v>0</v>
      </c>
      <c r="OL151" s="6">
        <f t="shared" si="669"/>
        <v>0</v>
      </c>
      <c r="OM151" s="6">
        <f t="shared" si="669"/>
        <v>0</v>
      </c>
      <c r="ON151" s="6">
        <f t="shared" si="669"/>
        <v>0</v>
      </c>
      <c r="OO151" s="6">
        <f t="shared" si="669"/>
        <v>0</v>
      </c>
      <c r="OP151" s="6">
        <f t="shared" si="669"/>
        <v>0</v>
      </c>
      <c r="OQ151" s="6">
        <f t="shared" si="669"/>
        <v>0</v>
      </c>
      <c r="OR151" s="6">
        <f t="shared" si="669"/>
        <v>0</v>
      </c>
      <c r="OS151" s="6">
        <f t="shared" si="669"/>
        <v>0</v>
      </c>
      <c r="OT151" s="6">
        <f t="shared" si="669"/>
        <v>0</v>
      </c>
      <c r="OU151" s="6">
        <f t="shared" si="669"/>
        <v>0</v>
      </c>
      <c r="OV151" s="6">
        <f t="shared" si="669"/>
        <v>0</v>
      </c>
      <c r="OW151" s="6">
        <f t="shared" si="669"/>
        <v>0</v>
      </c>
      <c r="OX151" s="6">
        <f t="shared" si="669"/>
        <v>0</v>
      </c>
      <c r="OY151" s="6">
        <f t="shared" ref="OY151:PC151" si="670">SUM(OY136, -OY143)</f>
        <v>0</v>
      </c>
      <c r="OZ151" s="6">
        <f t="shared" si="670"/>
        <v>0</v>
      </c>
      <c r="PA151" s="6">
        <f t="shared" si="670"/>
        <v>0</v>
      </c>
      <c r="PB151" s="6">
        <f t="shared" si="670"/>
        <v>0</v>
      </c>
      <c r="PC151" s="6">
        <f t="shared" si="670"/>
        <v>0</v>
      </c>
      <c r="PE151" s="6">
        <f t="shared" ref="PE151:RP151" si="671">SUM(PE136, -PE143)</f>
        <v>0</v>
      </c>
      <c r="PF151" s="6">
        <f t="shared" si="671"/>
        <v>0</v>
      </c>
      <c r="PG151" s="6">
        <f t="shared" si="671"/>
        <v>0</v>
      </c>
      <c r="PH151" s="6">
        <f t="shared" si="671"/>
        <v>0</v>
      </c>
      <c r="PI151" s="6">
        <f t="shared" si="671"/>
        <v>0</v>
      </c>
      <c r="PJ151" s="6">
        <f t="shared" si="671"/>
        <v>0</v>
      </c>
      <c r="PK151" s="6">
        <f t="shared" si="671"/>
        <v>0</v>
      </c>
      <c r="PL151" s="6">
        <f t="shared" si="671"/>
        <v>0</v>
      </c>
      <c r="PM151" s="6">
        <f t="shared" si="671"/>
        <v>0</v>
      </c>
      <c r="PN151" s="6">
        <f t="shared" si="671"/>
        <v>0</v>
      </c>
      <c r="PO151" s="6">
        <f t="shared" si="671"/>
        <v>0</v>
      </c>
      <c r="PP151" s="6">
        <f t="shared" si="671"/>
        <v>0</v>
      </c>
      <c r="PQ151" s="6">
        <f t="shared" si="671"/>
        <v>0</v>
      </c>
      <c r="PR151" s="6">
        <f t="shared" si="671"/>
        <v>0</v>
      </c>
      <c r="PS151" s="6">
        <f t="shared" si="671"/>
        <v>0</v>
      </c>
      <c r="PT151" s="6">
        <f t="shared" si="671"/>
        <v>0</v>
      </c>
      <c r="PU151" s="6">
        <f t="shared" si="671"/>
        <v>0</v>
      </c>
      <c r="PV151" s="6">
        <f t="shared" si="671"/>
        <v>0</v>
      </c>
      <c r="PW151" s="6">
        <f t="shared" si="671"/>
        <v>0</v>
      </c>
      <c r="PX151" s="6">
        <f t="shared" si="671"/>
        <v>0</v>
      </c>
      <c r="PY151" s="6">
        <f t="shared" si="671"/>
        <v>0</v>
      </c>
      <c r="PZ151" s="6">
        <f t="shared" si="671"/>
        <v>0</v>
      </c>
      <c r="QA151" s="6">
        <f t="shared" si="671"/>
        <v>0</v>
      </c>
      <c r="QB151" s="6">
        <f t="shared" si="671"/>
        <v>0</v>
      </c>
      <c r="QC151" s="6">
        <f t="shared" si="671"/>
        <v>0</v>
      </c>
      <c r="QD151" s="6">
        <f t="shared" si="671"/>
        <v>0</v>
      </c>
      <c r="QE151" s="6">
        <f t="shared" si="671"/>
        <v>0</v>
      </c>
      <c r="QF151" s="6">
        <f t="shared" si="671"/>
        <v>0</v>
      </c>
      <c r="QG151" s="6">
        <f t="shared" si="671"/>
        <v>0</v>
      </c>
      <c r="QH151" s="6">
        <f t="shared" si="671"/>
        <v>0</v>
      </c>
      <c r="QI151" s="6">
        <f t="shared" si="671"/>
        <v>0</v>
      </c>
      <c r="QJ151" s="6">
        <f t="shared" si="671"/>
        <v>0</v>
      </c>
      <c r="QK151" s="6">
        <f t="shared" si="671"/>
        <v>0</v>
      </c>
      <c r="QL151" s="6">
        <f t="shared" si="671"/>
        <v>0</v>
      </c>
      <c r="QM151" s="6">
        <f t="shared" si="671"/>
        <v>0</v>
      </c>
      <c r="QN151" s="6">
        <f t="shared" si="671"/>
        <v>0</v>
      </c>
      <c r="QO151" s="6">
        <f t="shared" si="671"/>
        <v>0</v>
      </c>
      <c r="QP151" s="6">
        <f t="shared" si="671"/>
        <v>0</v>
      </c>
      <c r="QQ151" s="6">
        <f t="shared" si="671"/>
        <v>0</v>
      </c>
      <c r="QR151" s="6">
        <f t="shared" si="671"/>
        <v>0</v>
      </c>
      <c r="QS151" s="6">
        <f t="shared" si="671"/>
        <v>0</v>
      </c>
      <c r="QT151" s="6">
        <f t="shared" si="671"/>
        <v>0</v>
      </c>
      <c r="QU151" s="6">
        <f t="shared" si="671"/>
        <v>0</v>
      </c>
      <c r="QV151" s="6">
        <f t="shared" si="671"/>
        <v>0</v>
      </c>
      <c r="QW151" s="6">
        <f t="shared" si="671"/>
        <v>0</v>
      </c>
      <c r="QX151" s="6">
        <f t="shared" si="671"/>
        <v>0</v>
      </c>
      <c r="QY151" s="6">
        <f t="shared" si="671"/>
        <v>0</v>
      </c>
      <c r="QZ151" s="6">
        <f t="shared" si="671"/>
        <v>0</v>
      </c>
      <c r="RA151" s="6">
        <f t="shared" si="671"/>
        <v>0</v>
      </c>
      <c r="RB151" s="6">
        <f t="shared" si="671"/>
        <v>0</v>
      </c>
      <c r="RC151" s="6">
        <f t="shared" si="671"/>
        <v>0</v>
      </c>
      <c r="RD151" s="6">
        <f t="shared" si="671"/>
        <v>0</v>
      </c>
      <c r="RE151" s="6">
        <f t="shared" si="671"/>
        <v>0</v>
      </c>
      <c r="RF151" s="6">
        <f t="shared" si="671"/>
        <v>0</v>
      </c>
      <c r="RG151" s="6">
        <f t="shared" si="671"/>
        <v>0</v>
      </c>
      <c r="RH151" s="6">
        <f t="shared" si="671"/>
        <v>0</v>
      </c>
      <c r="RI151" s="6">
        <f t="shared" si="671"/>
        <v>0</v>
      </c>
      <c r="RJ151" s="6">
        <f t="shared" si="671"/>
        <v>0</v>
      </c>
      <c r="RK151" s="6">
        <f t="shared" si="671"/>
        <v>0</v>
      </c>
      <c r="RL151" s="6">
        <f t="shared" si="671"/>
        <v>0</v>
      </c>
      <c r="RM151" s="6">
        <f t="shared" si="671"/>
        <v>0</v>
      </c>
      <c r="RN151" s="6">
        <f t="shared" si="671"/>
        <v>0</v>
      </c>
      <c r="RO151" s="6">
        <f t="shared" si="671"/>
        <v>0</v>
      </c>
      <c r="RP151" s="6">
        <f t="shared" si="671"/>
        <v>0</v>
      </c>
      <c r="RQ151" s="6">
        <f t="shared" ref="RQ151:RU151" si="672">SUM(RQ136, -RQ143)</f>
        <v>0</v>
      </c>
      <c r="RR151" s="6">
        <f t="shared" si="672"/>
        <v>0</v>
      </c>
      <c r="RS151" s="6">
        <f t="shared" si="672"/>
        <v>0</v>
      </c>
      <c r="RT151" s="6">
        <f t="shared" si="672"/>
        <v>0</v>
      </c>
      <c r="RU151" s="6">
        <f t="shared" si="672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09" t="s">
        <v>67</v>
      </c>
      <c r="KZ152" s="117" t="s">
        <v>48</v>
      </c>
      <c r="LA152" s="59"/>
      <c r="LB152" s="59"/>
      <c r="LC152" s="59"/>
      <c r="LD152" s="59"/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673">SUM(BS137, -BS143)</f>
        <v>3.0700000000000002E-2</v>
      </c>
      <c r="BT153" s="115">
        <f t="shared" si="673"/>
        <v>0.04</v>
      </c>
      <c r="BU153" s="267">
        <f t="shared" si="673"/>
        <v>5.1200000000000002E-2</v>
      </c>
      <c r="BV153" s="139">
        <f t="shared" si="673"/>
        <v>7.3599999999999999E-2</v>
      </c>
      <c r="BW153" s="111">
        <f t="shared" si="673"/>
        <v>7.8399999999999997E-2</v>
      </c>
      <c r="BX153" s="171">
        <f t="shared" si="673"/>
        <v>7.8899999999999998E-2</v>
      </c>
      <c r="BY153" s="220">
        <f t="shared" si="673"/>
        <v>7.8299999999999995E-2</v>
      </c>
      <c r="BZ153" s="88">
        <f t="shared" si="673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674">SUM(CD136, -CD142)</f>
        <v>0.16889999999999999</v>
      </c>
      <c r="CE153" s="141">
        <f t="shared" si="674"/>
        <v>0.192</v>
      </c>
      <c r="CF153" s="115">
        <f t="shared" si="674"/>
        <v>0.17859999999999998</v>
      </c>
      <c r="CG153" s="174">
        <f t="shared" si="674"/>
        <v>0.18529999999999999</v>
      </c>
      <c r="CH153" s="141">
        <f t="shared" si="674"/>
        <v>0.18770000000000001</v>
      </c>
      <c r="CI153" s="115">
        <f t="shared" si="674"/>
        <v>0.20629999999999998</v>
      </c>
      <c r="CJ153" s="174">
        <f t="shared" si="674"/>
        <v>0.2006</v>
      </c>
      <c r="CK153" s="141">
        <f t="shared" si="674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675">SUM(CN136, -CN142)</f>
        <v>0.20479999999999998</v>
      </c>
      <c r="CO153" s="115">
        <f t="shared" si="675"/>
        <v>0.1968</v>
      </c>
      <c r="CP153" s="174">
        <f t="shared" si="675"/>
        <v>0.1893</v>
      </c>
      <c r="CQ153" s="139">
        <f t="shared" si="675"/>
        <v>0.1474</v>
      </c>
      <c r="CR153" s="111">
        <f t="shared" si="675"/>
        <v>0.15039999999999998</v>
      </c>
      <c r="CS153" s="171">
        <f t="shared" si="675"/>
        <v>0.1711</v>
      </c>
      <c r="CT153" s="141">
        <f t="shared" si="675"/>
        <v>0.15210000000000001</v>
      </c>
      <c r="CU153" s="111">
        <f t="shared" si="675"/>
        <v>0.1754</v>
      </c>
      <c r="CV153" s="174">
        <f t="shared" si="675"/>
        <v>0.16689999999999999</v>
      </c>
      <c r="CW153" s="141">
        <f t="shared" si="675"/>
        <v>0.1678</v>
      </c>
      <c r="CX153" s="115">
        <f>SUM(CX136, -CX142)</f>
        <v>0.1532</v>
      </c>
      <c r="CY153" s="171">
        <f t="shared" ref="CY153:DD153" si="676">SUM(CY136, -CY142)</f>
        <v>0.13570000000000002</v>
      </c>
      <c r="CZ153" s="141">
        <f t="shared" si="676"/>
        <v>0.12609999999999999</v>
      </c>
      <c r="DA153" s="115">
        <f t="shared" si="676"/>
        <v>0.1173</v>
      </c>
      <c r="DB153" s="171">
        <f t="shared" si="676"/>
        <v>0.14629999999999999</v>
      </c>
      <c r="DC153" s="139">
        <f t="shared" si="676"/>
        <v>0.15229999999999999</v>
      </c>
      <c r="DD153" s="111">
        <f t="shared" si="676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677">SUM(DR136, -DR142)</f>
        <v>0.16519999999999999</v>
      </c>
      <c r="DS153" s="111">
        <f t="shared" si="677"/>
        <v>0.20350000000000001</v>
      </c>
      <c r="DT153" s="171">
        <f t="shared" si="677"/>
        <v>0.1923</v>
      </c>
      <c r="DU153" s="139">
        <f t="shared" si="677"/>
        <v>0.2001</v>
      </c>
      <c r="DV153" s="111">
        <f t="shared" si="677"/>
        <v>0.2747</v>
      </c>
      <c r="DW153" s="171">
        <f t="shared" si="677"/>
        <v>0.27759999999999996</v>
      </c>
      <c r="DX153" s="111">
        <f t="shared" si="677"/>
        <v>0.26690000000000003</v>
      </c>
      <c r="DY153" s="111">
        <f t="shared" si="677"/>
        <v>0.26800000000000002</v>
      </c>
      <c r="DZ153" s="111">
        <f t="shared" si="677"/>
        <v>0.29530000000000001</v>
      </c>
      <c r="EA153" s="6">
        <f t="shared" si="677"/>
        <v>0</v>
      </c>
      <c r="EB153" s="6">
        <f t="shared" si="677"/>
        <v>0</v>
      </c>
      <c r="EC153" s="6">
        <f t="shared" si="67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678">SUM(EK137, -EK143)</f>
        <v>4.36E-2</v>
      </c>
      <c r="EL153" s="111">
        <f t="shared" si="678"/>
        <v>5.7700000000000001E-2</v>
      </c>
      <c r="EM153" s="174">
        <f t="shared" si="678"/>
        <v>7.2899999999999993E-2</v>
      </c>
      <c r="EN153" s="141">
        <f t="shared" si="678"/>
        <v>7.4400000000000008E-2</v>
      </c>
      <c r="EO153" s="111">
        <f t="shared" si="678"/>
        <v>8.5499999999999993E-2</v>
      </c>
      <c r="EP153" s="174">
        <f t="shared" si="678"/>
        <v>8.4000000000000005E-2</v>
      </c>
      <c r="EQ153" s="139">
        <f t="shared" si="678"/>
        <v>9.01E-2</v>
      </c>
      <c r="ER153" s="111">
        <f t="shared" si="678"/>
        <v>9.9900000000000003E-2</v>
      </c>
      <c r="ES153" s="171">
        <f t="shared" si="678"/>
        <v>0.112</v>
      </c>
      <c r="ET153" s="139">
        <f t="shared" si="678"/>
        <v>9.5000000000000001E-2</v>
      </c>
      <c r="EU153" s="111">
        <f t="shared" si="678"/>
        <v>0.1108</v>
      </c>
      <c r="EV153" s="174">
        <f t="shared" si="678"/>
        <v>0.13300000000000001</v>
      </c>
      <c r="EW153" s="139">
        <f t="shared" si="678"/>
        <v>0.14560000000000001</v>
      </c>
      <c r="EX153" s="111">
        <f t="shared" si="678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679">SUM(FP137, -FP143)</f>
        <v>0.1177</v>
      </c>
      <c r="FQ153" s="173">
        <f t="shared" si="679"/>
        <v>0.1452</v>
      </c>
      <c r="FR153" s="141">
        <f t="shared" si="679"/>
        <v>0.1351</v>
      </c>
      <c r="FS153" s="115">
        <f t="shared" si="679"/>
        <v>0.13109999999999999</v>
      </c>
      <c r="FT153" s="174">
        <f t="shared" si="679"/>
        <v>0.13150000000000001</v>
      </c>
      <c r="FU153" s="143">
        <f t="shared" si="679"/>
        <v>0.1341</v>
      </c>
      <c r="FV153" s="113">
        <f t="shared" si="679"/>
        <v>0.123</v>
      </c>
      <c r="FW153" s="173">
        <f t="shared" si="679"/>
        <v>0.12479999999999999</v>
      </c>
      <c r="FX153" s="141">
        <f t="shared" si="679"/>
        <v>0.12470000000000001</v>
      </c>
      <c r="FY153" s="115">
        <f t="shared" si="679"/>
        <v>0.13250000000000001</v>
      </c>
      <c r="FZ153" s="174">
        <f t="shared" si="679"/>
        <v>0.15620000000000001</v>
      </c>
      <c r="GA153" s="141">
        <f t="shared" si="679"/>
        <v>0.16120000000000001</v>
      </c>
      <c r="GB153" s="113">
        <f>SUM(GB136, -GB142)</f>
        <v>0.19259999999999999</v>
      </c>
      <c r="GC153" s="174">
        <f t="shared" ref="GC153:GO153" si="680">SUM(GC137, -GC143)</f>
        <v>0.18639999999999998</v>
      </c>
      <c r="GD153" s="141">
        <f t="shared" si="680"/>
        <v>0.18190000000000001</v>
      </c>
      <c r="GE153" s="115">
        <f t="shared" si="680"/>
        <v>0.20810000000000001</v>
      </c>
      <c r="GF153" s="174">
        <f t="shared" si="680"/>
        <v>0.25869999999999999</v>
      </c>
      <c r="GG153" s="218">
        <f t="shared" si="680"/>
        <v>0.255</v>
      </c>
      <c r="GH153" s="15">
        <f t="shared" si="680"/>
        <v>0.24359999999999998</v>
      </c>
      <c r="GI153" s="146">
        <f t="shared" si="680"/>
        <v>0.23549999999999999</v>
      </c>
      <c r="GJ153" s="141">
        <f t="shared" si="680"/>
        <v>0.2167</v>
      </c>
      <c r="GK153" s="115">
        <f t="shared" si="680"/>
        <v>0.1986</v>
      </c>
      <c r="GL153" s="174">
        <f t="shared" si="680"/>
        <v>0.2031</v>
      </c>
      <c r="GM153" s="141">
        <f t="shared" si="680"/>
        <v>0.18079999999999999</v>
      </c>
      <c r="GN153" s="115">
        <f t="shared" si="680"/>
        <v>0.19750000000000001</v>
      </c>
      <c r="GO153" s="174">
        <f t="shared" si="680"/>
        <v>0.18080000000000002</v>
      </c>
      <c r="GP153" s="139">
        <f t="shared" ref="GP153:GU153" si="681">SUM(GP137, -GP143)</f>
        <v>0.2034</v>
      </c>
      <c r="GQ153" s="111">
        <f t="shared" si="681"/>
        <v>0.18779999999999999</v>
      </c>
      <c r="GR153" s="174">
        <f t="shared" si="681"/>
        <v>0.19190000000000002</v>
      </c>
      <c r="GS153" s="115">
        <f t="shared" si="681"/>
        <v>0.1966</v>
      </c>
      <c r="GT153" s="115">
        <f t="shared" si="681"/>
        <v>0.18130000000000002</v>
      </c>
      <c r="GU153" s="111">
        <f t="shared" si="68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82">SUM(HD136, -HD142)</f>
        <v>5.0699999999999995E-2</v>
      </c>
      <c r="HE153" s="174">
        <f t="shared" si="682"/>
        <v>8.3900000000000002E-2</v>
      </c>
      <c r="HF153" s="141">
        <f t="shared" si="682"/>
        <v>5.5100000000000003E-2</v>
      </c>
      <c r="HG153" s="115">
        <f t="shared" si="682"/>
        <v>5.5E-2</v>
      </c>
      <c r="HH153" s="170">
        <f t="shared" si="682"/>
        <v>0.10779999999999999</v>
      </c>
      <c r="HI153" s="141">
        <f t="shared" si="682"/>
        <v>0.12290000000000001</v>
      </c>
      <c r="HJ153" s="115">
        <f t="shared" si="682"/>
        <v>0.1062</v>
      </c>
      <c r="HK153" s="173">
        <f t="shared" si="682"/>
        <v>0.1167</v>
      </c>
      <c r="HL153" s="141">
        <f t="shared" si="682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83">SUM(HP137, -HP143)</f>
        <v>0.108</v>
      </c>
      <c r="HQ153" s="173">
        <f t="shared" si="683"/>
        <v>9.8599999999999993E-2</v>
      </c>
      <c r="HR153" s="141">
        <f t="shared" si="683"/>
        <v>9.9500000000000005E-2</v>
      </c>
      <c r="HS153" s="115">
        <f t="shared" si="683"/>
        <v>0.10390000000000001</v>
      </c>
      <c r="HT153" s="174">
        <f t="shared" si="683"/>
        <v>0.11219999999999999</v>
      </c>
      <c r="HU153" s="143">
        <f t="shared" si="683"/>
        <v>0.11399999999999999</v>
      </c>
      <c r="HV153" s="115">
        <f t="shared" si="683"/>
        <v>0.121</v>
      </c>
      <c r="HW153" s="174">
        <f t="shared" si="683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84">SUM(IP136, -IP142)</f>
        <v>0.21460000000000001</v>
      </c>
      <c r="IQ153" s="115">
        <f t="shared" si="684"/>
        <v>0.21910000000000002</v>
      </c>
      <c r="IR153" s="174">
        <f t="shared" si="684"/>
        <v>0.22239999999999999</v>
      </c>
      <c r="IS153" s="218">
        <f t="shared" si="684"/>
        <v>0.21479999999999999</v>
      </c>
      <c r="IT153" s="15">
        <f t="shared" si="684"/>
        <v>0.21679999999999999</v>
      </c>
      <c r="IU153" s="146">
        <f t="shared" si="684"/>
        <v>0.2157</v>
      </c>
      <c r="IV153" s="141">
        <f t="shared" si="684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685">SUM(JI137, -JI143)</f>
        <v>0.20499999999999999</v>
      </c>
      <c r="JJ153" s="182">
        <f t="shared" si="685"/>
        <v>0.19409999999999999</v>
      </c>
      <c r="JK153" s="161">
        <f t="shared" si="685"/>
        <v>0.2077</v>
      </c>
      <c r="JL153" s="202">
        <f t="shared" si="685"/>
        <v>0.20860000000000001</v>
      </c>
      <c r="JM153" s="173">
        <f t="shared" si="685"/>
        <v>0.21479999999999999</v>
      </c>
      <c r="JN153" s="113">
        <f t="shared" si="685"/>
        <v>0.21079999999999999</v>
      </c>
      <c r="JO153" s="115">
        <f t="shared" si="685"/>
        <v>0.22209999999999999</v>
      </c>
      <c r="JP153" s="115">
        <f t="shared" si="685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686">SUM(JX136, -JX142)</f>
        <v>0.24659999999999999</v>
      </c>
      <c r="JY153" s="115">
        <f t="shared" si="686"/>
        <v>0.25109999999999999</v>
      </c>
      <c r="JZ153" s="174">
        <f t="shared" si="686"/>
        <v>0.2417</v>
      </c>
      <c r="KA153" s="141">
        <f t="shared" si="686"/>
        <v>0.24980000000000002</v>
      </c>
      <c r="KB153" s="115">
        <f t="shared" si="686"/>
        <v>0.23849999999999999</v>
      </c>
      <c r="KC153" s="174">
        <f t="shared" si="686"/>
        <v>0.30549999999999999</v>
      </c>
      <c r="KD153" s="141">
        <f t="shared" si="686"/>
        <v>0.27859999999999996</v>
      </c>
      <c r="KE153" s="115">
        <f t="shared" si="686"/>
        <v>0.28010000000000002</v>
      </c>
      <c r="KF153" s="174">
        <f t="shared" si="686"/>
        <v>0.2742</v>
      </c>
      <c r="KG153" s="141">
        <f t="shared" si="686"/>
        <v>0.28659999999999997</v>
      </c>
      <c r="KH153" s="115">
        <f t="shared" ref="KH153:KR153" si="687">SUM(KH137, -KH143)</f>
        <v>0.28189999999999998</v>
      </c>
      <c r="KI153" s="174">
        <f t="shared" si="687"/>
        <v>0.27989999999999998</v>
      </c>
      <c r="KJ153" s="141">
        <f t="shared" si="687"/>
        <v>0.30569999999999997</v>
      </c>
      <c r="KK153" s="113">
        <f t="shared" si="687"/>
        <v>0.2984</v>
      </c>
      <c r="KL153" s="173">
        <f t="shared" si="687"/>
        <v>0.30930000000000002</v>
      </c>
      <c r="KM153" s="143">
        <f t="shared" si="687"/>
        <v>0.31740000000000002</v>
      </c>
      <c r="KN153" s="115">
        <f t="shared" si="687"/>
        <v>0.31240000000000001</v>
      </c>
      <c r="KO153" s="182">
        <f t="shared" si="687"/>
        <v>0.30649999999999999</v>
      </c>
      <c r="KP153" s="161">
        <f t="shared" si="687"/>
        <v>0.30270000000000002</v>
      </c>
      <c r="KQ153" s="202">
        <f t="shared" si="687"/>
        <v>0.29620000000000002</v>
      </c>
      <c r="KR153" s="173">
        <f t="shared" si="687"/>
        <v>0.28339999999999999</v>
      </c>
      <c r="KS153" s="143">
        <f t="shared" ref="KS153:KT153" si="688">SUM(KS137, -KS143)</f>
        <v>0.31669999999999998</v>
      </c>
      <c r="KT153" s="202">
        <f>SUM(KT137, -KT143)</f>
        <v>0.32419999999999999</v>
      </c>
      <c r="KU153" s="174">
        <f>SUM(KU137, -KU143)</f>
        <v>0.3533</v>
      </c>
      <c r="KV153" s="161">
        <f>SUM(KV137, -KV143)</f>
        <v>0.31909999999999999</v>
      </c>
      <c r="KW153" s="202">
        <f>SUM(KW137, -KW143)</f>
        <v>0.3196</v>
      </c>
      <c r="KX153" s="182">
        <f>SUM(KX137, -KX143)</f>
        <v>0.32919999999999999</v>
      </c>
      <c r="KY153" s="202">
        <f>SUM(KY137, -KY143)</f>
        <v>0.33479999999999999</v>
      </c>
      <c r="KZ153" s="115">
        <f>SUM(KZ137, -KZ143)</f>
        <v>0.34200000000000003</v>
      </c>
      <c r="LA153" s="6">
        <f>SUM(LA137, -LA141)</f>
        <v>0</v>
      </c>
      <c r="LB153" s="6">
        <f>SUM(LB137, -LB141,)</f>
        <v>0</v>
      </c>
      <c r="LC153" s="6">
        <f>SUM(LC139, -LC143)</f>
        <v>0</v>
      </c>
      <c r="LD153" s="6">
        <f>SUM(LD137, -LD141)</f>
        <v>0</v>
      </c>
      <c r="LE153" s="6">
        <f>SUM(LE137, -LE141,)</f>
        <v>0</v>
      </c>
      <c r="LF153" s="6">
        <f>SUM(LF139, -LF143)</f>
        <v>0</v>
      </c>
      <c r="LG153" s="6">
        <f>SUM(LG137, -LG141)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175" t="s">
        <v>41</v>
      </c>
      <c r="KY154" s="114" t="s">
        <v>41</v>
      </c>
      <c r="KZ154" s="114" t="s">
        <v>41</v>
      </c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89">SUM(CD137, -CD143)</f>
        <v>0.1298</v>
      </c>
      <c r="CE155" s="141">
        <f t="shared" si="689"/>
        <v>0.1429</v>
      </c>
      <c r="CF155" s="110">
        <f t="shared" si="689"/>
        <v>0.126</v>
      </c>
      <c r="CG155" s="170">
        <f t="shared" si="689"/>
        <v>0.12959999999999999</v>
      </c>
      <c r="CH155" s="139">
        <f t="shared" si="689"/>
        <v>0.1366</v>
      </c>
      <c r="CI155" s="115">
        <f t="shared" si="689"/>
        <v>0.14180000000000001</v>
      </c>
      <c r="CJ155" s="171">
        <f t="shared" si="689"/>
        <v>0.14780000000000001</v>
      </c>
      <c r="CK155" s="139">
        <f t="shared" si="689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90">SUM(CR136, -CR141)</f>
        <v>0.11309999999999999</v>
      </c>
      <c r="CS155" s="174">
        <f t="shared" si="690"/>
        <v>0.1384</v>
      </c>
      <c r="CT155" s="141">
        <f t="shared" si="690"/>
        <v>0.1246</v>
      </c>
      <c r="CU155" s="115">
        <f t="shared" si="690"/>
        <v>0.1623</v>
      </c>
      <c r="CV155" s="171">
        <f t="shared" si="690"/>
        <v>0.13750000000000001</v>
      </c>
      <c r="CW155" s="139">
        <f t="shared" si="690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91">SUM(DT136, -DT141)</f>
        <v>0.1739</v>
      </c>
      <c r="DU155" s="141">
        <f t="shared" si="691"/>
        <v>0.17580000000000001</v>
      </c>
      <c r="DV155" s="113">
        <f t="shared" si="691"/>
        <v>0.21129999999999999</v>
      </c>
      <c r="DW155" s="174">
        <f t="shared" si="691"/>
        <v>0.22099999999999997</v>
      </c>
      <c r="DX155" s="113">
        <f t="shared" si="691"/>
        <v>0.20910000000000001</v>
      </c>
      <c r="DY155" s="113">
        <f t="shared" si="691"/>
        <v>0.21890000000000001</v>
      </c>
      <c r="DZ155" s="113">
        <f t="shared" si="691"/>
        <v>0.2334</v>
      </c>
      <c r="EA155" s="6">
        <f t="shared" si="691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92">SUM(EK138, -EK143)</f>
        <v>3.4200000000000001E-2</v>
      </c>
      <c r="EL155" s="115">
        <f t="shared" si="692"/>
        <v>5.4199999999999998E-2</v>
      </c>
      <c r="EM155" s="174">
        <f t="shared" si="692"/>
        <v>6.9499999999999992E-2</v>
      </c>
      <c r="EN155" s="143">
        <f t="shared" si="692"/>
        <v>7.0900000000000005E-2</v>
      </c>
      <c r="EO155" s="115">
        <f t="shared" si="692"/>
        <v>8.3599999999999994E-2</v>
      </c>
      <c r="EP155" s="174">
        <f t="shared" si="692"/>
        <v>8.2400000000000001E-2</v>
      </c>
      <c r="EQ155" s="141">
        <f t="shared" si="692"/>
        <v>8.5699999999999998E-2</v>
      </c>
      <c r="ER155" s="115">
        <f t="shared" si="692"/>
        <v>8.8999999999999996E-2</v>
      </c>
      <c r="ES155" s="174">
        <f t="shared" si="692"/>
        <v>0.10600000000000001</v>
      </c>
      <c r="ET155" s="141">
        <f t="shared" si="692"/>
        <v>8.6499999999999994E-2</v>
      </c>
      <c r="EU155" s="115">
        <f t="shared" si="692"/>
        <v>9.8500000000000004E-2</v>
      </c>
      <c r="EV155" s="171">
        <f t="shared" si="692"/>
        <v>0.13159999999999999</v>
      </c>
      <c r="EW155" s="141">
        <f t="shared" si="692"/>
        <v>0.13169999999999998</v>
      </c>
      <c r="EX155" s="115">
        <f t="shared" si="692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93">SUM(FQ138, -FQ143)</f>
        <v>0.1137</v>
      </c>
      <c r="FR155" s="143">
        <f t="shared" si="693"/>
        <v>0.1313</v>
      </c>
      <c r="FS155" s="113">
        <f t="shared" si="693"/>
        <v>0.12870000000000001</v>
      </c>
      <c r="FT155" s="173">
        <f t="shared" si="693"/>
        <v>0.1217</v>
      </c>
      <c r="FU155" s="141">
        <f t="shared" si="693"/>
        <v>0.12890000000000001</v>
      </c>
      <c r="FV155" s="115">
        <f t="shared" si="693"/>
        <v>0.1139</v>
      </c>
      <c r="FW155" s="174">
        <f t="shared" si="693"/>
        <v>0.1202</v>
      </c>
      <c r="FX155" s="143">
        <f t="shared" si="693"/>
        <v>0.1245</v>
      </c>
      <c r="FY155" s="115">
        <f t="shared" si="693"/>
        <v>0.1231</v>
      </c>
      <c r="FZ155" s="174">
        <f t="shared" si="693"/>
        <v>0.14250000000000002</v>
      </c>
      <c r="GA155" s="141">
        <f t="shared" si="693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94">SUM(GD138, -GD143)</f>
        <v>0.1787</v>
      </c>
      <c r="GE155" s="115">
        <f t="shared" si="694"/>
        <v>0.1827</v>
      </c>
      <c r="GF155" s="174">
        <f t="shared" si="694"/>
        <v>0.21049999999999999</v>
      </c>
      <c r="GG155" s="218">
        <f t="shared" si="694"/>
        <v>0.1946</v>
      </c>
      <c r="GH155" s="15">
        <f t="shared" si="694"/>
        <v>0.20799999999999999</v>
      </c>
      <c r="GI155" s="146">
        <f t="shared" si="694"/>
        <v>0.20019999999999999</v>
      </c>
      <c r="GJ155" s="141">
        <f t="shared" si="694"/>
        <v>0.19259999999999999</v>
      </c>
      <c r="GK155" s="115">
        <f t="shared" si="694"/>
        <v>0.19549999999999998</v>
      </c>
      <c r="GL155" s="174">
        <f t="shared" si="694"/>
        <v>0.17659999999999998</v>
      </c>
      <c r="GM155" s="139">
        <f t="shared" si="694"/>
        <v>0.17449999999999999</v>
      </c>
      <c r="GN155" s="111">
        <f t="shared" si="694"/>
        <v>0.1822</v>
      </c>
      <c r="GO155" s="171">
        <f t="shared" si="694"/>
        <v>0.1706</v>
      </c>
      <c r="GP155" s="141">
        <f t="shared" ref="GP155:GU155" si="695">SUM(GP138, -GP143)</f>
        <v>0.18459999999999999</v>
      </c>
      <c r="GQ155" s="115">
        <f t="shared" si="695"/>
        <v>0.18209999999999998</v>
      </c>
      <c r="GR155" s="174">
        <f t="shared" si="695"/>
        <v>0.1837</v>
      </c>
      <c r="GS155" s="111">
        <f t="shared" si="695"/>
        <v>0.18919999999999998</v>
      </c>
      <c r="GT155" s="111">
        <f t="shared" si="695"/>
        <v>0.17980000000000002</v>
      </c>
      <c r="GU155" s="115">
        <f t="shared" si="695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96">SUM(HG136, -HG141)</f>
        <v>5.3599999999999995E-2</v>
      </c>
      <c r="HH155" s="174">
        <f t="shared" si="696"/>
        <v>0.1002</v>
      </c>
      <c r="HI155" s="143">
        <f t="shared" si="696"/>
        <v>0.1152</v>
      </c>
      <c r="HJ155" s="113">
        <f t="shared" si="696"/>
        <v>0.1007</v>
      </c>
      <c r="HK155" s="174">
        <f t="shared" si="696"/>
        <v>0.1154</v>
      </c>
      <c r="HL155" s="143">
        <f t="shared" si="696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97">SUM(HQ138, -HQ143)</f>
        <v>8.9900000000000008E-2</v>
      </c>
      <c r="HR155" s="141">
        <f t="shared" si="697"/>
        <v>9.7500000000000003E-2</v>
      </c>
      <c r="HS155" s="113">
        <f t="shared" si="697"/>
        <v>0.10370000000000001</v>
      </c>
      <c r="HT155" s="173">
        <f t="shared" si="697"/>
        <v>0.10539999999999999</v>
      </c>
      <c r="HU155" s="141">
        <f t="shared" si="697"/>
        <v>0.1055</v>
      </c>
      <c r="HV155" s="113">
        <f t="shared" si="697"/>
        <v>0.1129</v>
      </c>
      <c r="HW155" s="173">
        <f t="shared" si="697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698">SUM(IP137, -IP143)</f>
        <v>0.2094</v>
      </c>
      <c r="IQ155" s="202">
        <f t="shared" si="698"/>
        <v>0.1918</v>
      </c>
      <c r="IR155" s="182">
        <f t="shared" si="698"/>
        <v>0.20639999999999997</v>
      </c>
      <c r="IS155" s="228">
        <f t="shared" si="698"/>
        <v>0.2102</v>
      </c>
      <c r="IT155" s="213">
        <f t="shared" si="698"/>
        <v>0.2069</v>
      </c>
      <c r="IU155" s="230">
        <f t="shared" si="698"/>
        <v>0.2087</v>
      </c>
      <c r="IV155" s="161">
        <f t="shared" si="698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699">SUM(JX137, -JX143)</f>
        <v>0.24219999999999997</v>
      </c>
      <c r="JY155" s="115">
        <f t="shared" si="699"/>
        <v>0.24280000000000002</v>
      </c>
      <c r="JZ155" s="174">
        <f t="shared" si="699"/>
        <v>0.23520000000000002</v>
      </c>
      <c r="KA155" s="141">
        <f t="shared" si="699"/>
        <v>0.22999999999999998</v>
      </c>
      <c r="KB155" s="115">
        <f t="shared" si="699"/>
        <v>0.23039999999999999</v>
      </c>
      <c r="KC155" s="174">
        <f t="shared" si="699"/>
        <v>0.2263</v>
      </c>
      <c r="KD155" s="141">
        <f t="shared" si="699"/>
        <v>0.24559999999999998</v>
      </c>
      <c r="KE155" s="115">
        <f t="shared" si="699"/>
        <v>0.26480000000000004</v>
      </c>
      <c r="KF155" s="174">
        <f t="shared" si="699"/>
        <v>0.2732</v>
      </c>
      <c r="KG155" s="141">
        <f t="shared" si="699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700">SUM(KJ138, -KJ143)</f>
        <v>0.27829999999999999</v>
      </c>
      <c r="KK155" s="202">
        <f t="shared" si="700"/>
        <v>0.2848</v>
      </c>
      <c r="KL155" s="182">
        <f t="shared" si="700"/>
        <v>0.29630000000000001</v>
      </c>
      <c r="KM155" s="161">
        <f t="shared" si="700"/>
        <v>0.31340000000000001</v>
      </c>
      <c r="KN155" s="113">
        <f t="shared" si="700"/>
        <v>0.30020000000000002</v>
      </c>
      <c r="KO155" s="173">
        <f t="shared" si="700"/>
        <v>0.2954</v>
      </c>
      <c r="KP155" s="143">
        <f t="shared" si="700"/>
        <v>0.29039999999999999</v>
      </c>
      <c r="KQ155" s="113">
        <f t="shared" si="700"/>
        <v>0.29109999999999997</v>
      </c>
      <c r="KR155" s="182">
        <f t="shared" si="700"/>
        <v>0.27979999999999999</v>
      </c>
      <c r="KS155" s="161">
        <f t="shared" ref="KS155:KT155" si="701">SUM(KS138, -KS143)</f>
        <v>0.31580000000000003</v>
      </c>
      <c r="KT155" s="113">
        <f>SUM(KT138, -KT143)</f>
        <v>0.3165</v>
      </c>
      <c r="KU155" s="174">
        <f>SUM(KU138, -KU143)</f>
        <v>0.29459999999999997</v>
      </c>
      <c r="KV155" s="141">
        <f>SUM(KV138, -KV143)</f>
        <v>0.27589999999999998</v>
      </c>
      <c r="KW155" s="113">
        <f>SUM(KW138, -KW143)</f>
        <v>0.27889999999999998</v>
      </c>
      <c r="KX155" s="174">
        <f>SUM(KX138, -KX143)</f>
        <v>0.28760000000000002</v>
      </c>
      <c r="KY155" s="115">
        <f>SUM(KY138, -KY143)</f>
        <v>0.30009999999999998</v>
      </c>
      <c r="KZ155" s="115">
        <f>SUM(KZ138, -KZ143)</f>
        <v>0.317</v>
      </c>
      <c r="LA155" s="6">
        <f>SUM(LA139, -LA143)</f>
        <v>0</v>
      </c>
      <c r="LB155" s="6">
        <f>SUM(LB139, -LB143)</f>
        <v>0</v>
      </c>
      <c r="LC155" s="6">
        <f>SUM(LC137, -LC141)</f>
        <v>0</v>
      </c>
      <c r="LD155" s="6">
        <f>SUM(LD139, -LD143)</f>
        <v>0</v>
      </c>
      <c r="LE155" s="6">
        <f>SUM(LE139, -LE143)</f>
        <v>0</v>
      </c>
      <c r="LF155" s="6">
        <f>SUM(LF137, -LF141)</f>
        <v>0</v>
      </c>
      <c r="LG155" s="6">
        <f>SUM(LG139,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257" t="s">
        <v>54</v>
      </c>
      <c r="KY156" s="254" t="s">
        <v>54</v>
      </c>
      <c r="KZ156" s="254" t="s">
        <v>54</v>
      </c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702">SUM(CS136, -CS140)</f>
        <v>0.1366</v>
      </c>
      <c r="CT157" s="143">
        <f t="shared" si="702"/>
        <v>0.11610000000000001</v>
      </c>
      <c r="CU157" s="113">
        <f t="shared" si="702"/>
        <v>0.1227</v>
      </c>
      <c r="CV157" s="174">
        <f t="shared" si="702"/>
        <v>0.10390000000000001</v>
      </c>
      <c r="CW157" s="141">
        <f t="shared" si="702"/>
        <v>0.1137</v>
      </c>
      <c r="CX157" s="111">
        <f t="shared" si="702"/>
        <v>0.10830000000000001</v>
      </c>
      <c r="CY157" s="173">
        <f t="shared" si="702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703">SUM(DT136, -DT140)</f>
        <v>0.15329999999999999</v>
      </c>
      <c r="DU157" s="143">
        <f t="shared" si="703"/>
        <v>0.15840000000000001</v>
      </c>
      <c r="DV157" s="115">
        <f t="shared" si="703"/>
        <v>0.20019999999999999</v>
      </c>
      <c r="DW157" s="173">
        <f t="shared" si="703"/>
        <v>0.21889999999999998</v>
      </c>
      <c r="DX157" s="113">
        <f t="shared" si="703"/>
        <v>0.17419999999999999</v>
      </c>
      <c r="DY157" s="113">
        <f t="shared" si="703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704">SUM(EC142, -EC153)</f>
        <v>0</v>
      </c>
      <c r="ED157" s="6">
        <f t="shared" si="704"/>
        <v>0</v>
      </c>
      <c r="EE157" s="6">
        <f t="shared" si="704"/>
        <v>0</v>
      </c>
      <c r="EF157" s="6">
        <f t="shared" si="704"/>
        <v>0</v>
      </c>
      <c r="EG157" s="6">
        <f t="shared" si="704"/>
        <v>0</v>
      </c>
      <c r="EH157" s="6">
        <f t="shared" si="704"/>
        <v>0</v>
      </c>
      <c r="EI157" s="6">
        <f t="shared" si="704"/>
        <v>0</v>
      </c>
      <c r="EK157" s="240">
        <f t="shared" ref="EK157:EX157" si="705">SUM(EK139, -EK143)</f>
        <v>3.3999999999999996E-2</v>
      </c>
      <c r="EL157" s="241">
        <f t="shared" si="705"/>
        <v>4.0599999999999997E-2</v>
      </c>
      <c r="EM157" s="171">
        <f t="shared" si="705"/>
        <v>6.6900000000000001E-2</v>
      </c>
      <c r="EN157" s="141">
        <f t="shared" si="705"/>
        <v>6.8200000000000011E-2</v>
      </c>
      <c r="EO157" s="115">
        <f t="shared" si="705"/>
        <v>6.6400000000000001E-2</v>
      </c>
      <c r="EP157" s="174">
        <f t="shared" si="705"/>
        <v>7.690000000000001E-2</v>
      </c>
      <c r="EQ157" s="141">
        <f t="shared" si="705"/>
        <v>8.4999999999999992E-2</v>
      </c>
      <c r="ER157" s="115">
        <f t="shared" si="705"/>
        <v>8.5699999999999998E-2</v>
      </c>
      <c r="ES157" s="173">
        <f t="shared" si="705"/>
        <v>7.6100000000000001E-2</v>
      </c>
      <c r="ET157" s="141">
        <f t="shared" si="705"/>
        <v>7.8099999999999989E-2</v>
      </c>
      <c r="EU157" s="115">
        <f t="shared" si="705"/>
        <v>9.3700000000000006E-2</v>
      </c>
      <c r="EV157" s="174">
        <f t="shared" si="705"/>
        <v>0.12759999999999999</v>
      </c>
      <c r="EW157" s="141">
        <f t="shared" si="705"/>
        <v>0.12789999999999999</v>
      </c>
      <c r="EX157" s="115">
        <f t="shared" si="705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706">SUM(FS139, -FS143)</f>
        <v>0.12040000000000001</v>
      </c>
      <c r="FT157" s="174">
        <f t="shared" si="706"/>
        <v>0.11360000000000001</v>
      </c>
      <c r="FU157" s="141">
        <f t="shared" si="706"/>
        <v>0.12390000000000001</v>
      </c>
      <c r="FV157" s="115">
        <f t="shared" si="706"/>
        <v>0.1096</v>
      </c>
      <c r="FW157" s="174">
        <f t="shared" si="706"/>
        <v>0.10829999999999999</v>
      </c>
      <c r="FX157" s="141">
        <f t="shared" si="706"/>
        <v>0.1103</v>
      </c>
      <c r="FY157" s="115">
        <f t="shared" si="706"/>
        <v>0.1153</v>
      </c>
      <c r="FZ157" s="174">
        <f t="shared" si="706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707">SUM(GD139, -GD143)</f>
        <v>0.16470000000000001</v>
      </c>
      <c r="GE157" s="115">
        <f t="shared" si="707"/>
        <v>0.16339999999999999</v>
      </c>
      <c r="GF157" s="174">
        <f t="shared" si="707"/>
        <v>0.1762</v>
      </c>
      <c r="GG157" s="218">
        <f t="shared" si="707"/>
        <v>0.17370000000000002</v>
      </c>
      <c r="GH157" s="15">
        <f t="shared" si="707"/>
        <v>0.18990000000000001</v>
      </c>
      <c r="GI157" s="146">
        <f t="shared" si="707"/>
        <v>0.18790000000000001</v>
      </c>
      <c r="GJ157" s="141">
        <f t="shared" si="707"/>
        <v>0.1905</v>
      </c>
      <c r="GK157" s="115">
        <f t="shared" si="707"/>
        <v>0.19059999999999999</v>
      </c>
      <c r="GL157" s="174">
        <f>SUM(GL136, -GL142)</f>
        <v>0.1741</v>
      </c>
      <c r="GM157" s="141">
        <f t="shared" ref="GM157:GU157" si="708">SUM(GM139, -GM143)</f>
        <v>0.16930000000000001</v>
      </c>
      <c r="GN157" s="115">
        <f t="shared" si="708"/>
        <v>0.17800000000000002</v>
      </c>
      <c r="GO157" s="174">
        <f t="shared" si="708"/>
        <v>0.1656</v>
      </c>
      <c r="GP157" s="141">
        <f t="shared" si="708"/>
        <v>0.17629999999999998</v>
      </c>
      <c r="GQ157" s="115">
        <f t="shared" si="708"/>
        <v>0.1777</v>
      </c>
      <c r="GR157" s="174">
        <f t="shared" si="708"/>
        <v>0.17420000000000002</v>
      </c>
      <c r="GS157" s="115">
        <f t="shared" si="708"/>
        <v>0.18469999999999998</v>
      </c>
      <c r="GT157" s="115">
        <f t="shared" si="708"/>
        <v>0.17580000000000001</v>
      </c>
      <c r="GU157" s="115">
        <f t="shared" si="708"/>
        <v>0.1419</v>
      </c>
      <c r="GV157" s="6">
        <f t="shared" ref="GV157:HA157" si="709">SUM(GV142, -GV153)</f>
        <v>0</v>
      </c>
      <c r="GW157" s="6">
        <f t="shared" si="709"/>
        <v>0</v>
      </c>
      <c r="GX157" s="6">
        <f t="shared" si="709"/>
        <v>0</v>
      </c>
      <c r="GY157" s="6">
        <f t="shared" si="709"/>
        <v>0</v>
      </c>
      <c r="GZ157" s="6">
        <f t="shared" si="709"/>
        <v>0</v>
      </c>
      <c r="HA157" s="6">
        <f t="shared" si="709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710">SUM(HH136, -HH140)</f>
        <v>9.5599999999999991E-2</v>
      </c>
      <c r="HI157" s="141">
        <f t="shared" si="710"/>
        <v>9.0400000000000008E-2</v>
      </c>
      <c r="HJ157" s="115">
        <f t="shared" si="710"/>
        <v>8.6800000000000002E-2</v>
      </c>
      <c r="HK157" s="173">
        <f t="shared" si="710"/>
        <v>8.5699999999999998E-2</v>
      </c>
      <c r="HL157" s="143">
        <f t="shared" si="710"/>
        <v>0.1116</v>
      </c>
      <c r="HM157" s="113">
        <f t="shared" si="710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711">SUM(IQ137, -IQ142)</f>
        <v>0.18870000000000001</v>
      </c>
      <c r="IR157" s="174">
        <f t="shared" si="711"/>
        <v>0.18329999999999999</v>
      </c>
      <c r="IS157" s="218">
        <f t="shared" si="711"/>
        <v>0.18619999999999998</v>
      </c>
      <c r="IT157" s="15">
        <f t="shared" si="711"/>
        <v>0.18740000000000001</v>
      </c>
      <c r="IU157" s="146">
        <f t="shared" si="711"/>
        <v>0.18559999999999999</v>
      </c>
      <c r="IV157" s="141">
        <f t="shared" si="711"/>
        <v>0.20169999999999999</v>
      </c>
      <c r="IW157" s="115">
        <f t="shared" si="711"/>
        <v>0.20580000000000001</v>
      </c>
      <c r="IX157" s="174">
        <f t="shared" si="711"/>
        <v>0.2104</v>
      </c>
      <c r="IY157" s="141">
        <f t="shared" si="711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Q157:JS157" si="712">SUM(JQ142, -JQ153)</f>
        <v>0</v>
      </c>
      <c r="JR157" s="6">
        <f t="shared" si="712"/>
        <v>0</v>
      </c>
      <c r="JS157" s="6">
        <f t="shared" si="712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713">SUM(KD138, -KD143)</f>
        <v>0.21929999999999999</v>
      </c>
      <c r="KE157" s="115">
        <f t="shared" si="713"/>
        <v>0.23449999999999999</v>
      </c>
      <c r="KF157" s="174">
        <f t="shared" si="713"/>
        <v>0.24230000000000002</v>
      </c>
      <c r="KG157" s="141">
        <f t="shared" si="713"/>
        <v>0.2326</v>
      </c>
      <c r="KH157" s="115">
        <f t="shared" si="713"/>
        <v>0.251</v>
      </c>
      <c r="KI157" s="182">
        <f t="shared" si="713"/>
        <v>0.25479999999999997</v>
      </c>
      <c r="KJ157" s="141">
        <f t="shared" ref="KJ157:KR157" si="714">SUM(KJ139, -KJ143)</f>
        <v>0.26479999999999998</v>
      </c>
      <c r="KK157" s="115">
        <f t="shared" si="714"/>
        <v>0.2697</v>
      </c>
      <c r="KL157" s="174">
        <f t="shared" si="714"/>
        <v>0.28389999999999999</v>
      </c>
      <c r="KM157" s="141">
        <f t="shared" si="714"/>
        <v>0.28200000000000003</v>
      </c>
      <c r="KN157" s="115">
        <f t="shared" si="714"/>
        <v>0.28539999999999999</v>
      </c>
      <c r="KO157" s="174">
        <f t="shared" si="714"/>
        <v>0.27129999999999999</v>
      </c>
      <c r="KP157" s="141">
        <f t="shared" si="714"/>
        <v>0.2707</v>
      </c>
      <c r="KQ157" s="115">
        <f t="shared" si="714"/>
        <v>0.26069999999999999</v>
      </c>
      <c r="KR157" s="174">
        <f t="shared" si="714"/>
        <v>0.25930000000000003</v>
      </c>
      <c r="KS157" s="141">
        <f t="shared" ref="KS157:KT157" si="715">SUM(KS139, -KS143)</f>
        <v>0.28260000000000002</v>
      </c>
      <c r="KT157" s="115">
        <f>SUM(KT139, -KT143)</f>
        <v>0.28179999999999999</v>
      </c>
      <c r="KU157" s="173">
        <f>SUM(KU139, -KU143)</f>
        <v>0.29260000000000003</v>
      </c>
      <c r="KV157" s="143">
        <f>SUM(KV139, -KV143)</f>
        <v>0.2717</v>
      </c>
      <c r="KW157" s="115">
        <f>SUM(KW139, -KW143)</f>
        <v>0.27860000000000001</v>
      </c>
      <c r="KX157" s="173">
        <f>SUM(KX139, -KX143)</f>
        <v>0.25409999999999999</v>
      </c>
      <c r="KY157" s="113">
        <f>SUM(KY139, -KY143)</f>
        <v>0.26860000000000001</v>
      </c>
      <c r="KZ157" s="113">
        <f>SUM(KZ139, -KZ143)</f>
        <v>0.27310000000000001</v>
      </c>
      <c r="LA157" s="6">
        <f>SUM(LA141, -LA153)</f>
        <v>0</v>
      </c>
      <c r="LB157" s="6">
        <f>SUM(LB141, -LB153)</f>
        <v>0</v>
      </c>
      <c r="LC157" s="6">
        <f>SUM(LC141, -LC153)</f>
        <v>0</v>
      </c>
      <c r="LD157" s="6">
        <f>SUM(LD141, -LD153)</f>
        <v>0</v>
      </c>
      <c r="LE157" s="6">
        <f>SUM(LE141, -LE153)</f>
        <v>0</v>
      </c>
      <c r="LF157" s="6">
        <f>SUM(LF141, -LF153)</f>
        <v>0</v>
      </c>
      <c r="LG157" s="6">
        <f>SUM(LG141, -LG153)</f>
        <v>0</v>
      </c>
      <c r="LH157" s="6">
        <f t="shared" ref="KS157:MF157" si="716">SUM(LH142, -LH153)</f>
        <v>0</v>
      </c>
      <c r="LI157" s="6">
        <f t="shared" si="716"/>
        <v>0</v>
      </c>
      <c r="LJ157" s="6">
        <f t="shared" si="716"/>
        <v>0</v>
      </c>
      <c r="LK157" s="6">
        <f t="shared" si="716"/>
        <v>0</v>
      </c>
      <c r="LL157" s="6">
        <f t="shared" si="716"/>
        <v>0</v>
      </c>
      <c r="LM157" s="6">
        <f t="shared" si="716"/>
        <v>0</v>
      </c>
      <c r="LN157" s="6">
        <f t="shared" si="716"/>
        <v>0</v>
      </c>
      <c r="LO157" s="6">
        <f t="shared" si="716"/>
        <v>0</v>
      </c>
      <c r="LP157" s="6">
        <f t="shared" si="716"/>
        <v>0</v>
      </c>
      <c r="LQ157" s="6">
        <f t="shared" si="716"/>
        <v>0</v>
      </c>
      <c r="LR157" s="6">
        <f t="shared" si="716"/>
        <v>0</v>
      </c>
      <c r="LS157" s="6">
        <f t="shared" si="716"/>
        <v>0</v>
      </c>
      <c r="LT157" s="6">
        <f t="shared" si="716"/>
        <v>0</v>
      </c>
      <c r="LU157" s="6">
        <f t="shared" si="716"/>
        <v>0</v>
      </c>
      <c r="LV157" s="6">
        <f t="shared" si="716"/>
        <v>0</v>
      </c>
      <c r="LW157" s="6">
        <f t="shared" si="716"/>
        <v>0</v>
      </c>
      <c r="LX157" s="6">
        <f t="shared" si="716"/>
        <v>0</v>
      </c>
      <c r="LY157" s="6">
        <f t="shared" si="716"/>
        <v>0</v>
      </c>
      <c r="LZ157" s="6">
        <f t="shared" si="716"/>
        <v>0</v>
      </c>
      <c r="MA157" s="6">
        <f t="shared" si="716"/>
        <v>0</v>
      </c>
      <c r="MB157" s="6">
        <f t="shared" si="716"/>
        <v>0</v>
      </c>
      <c r="MC157" s="6">
        <f t="shared" si="716"/>
        <v>0</v>
      </c>
      <c r="MD157" s="6">
        <f t="shared" si="716"/>
        <v>0</v>
      </c>
      <c r="ME157" s="6">
        <f t="shared" si="716"/>
        <v>0</v>
      </c>
      <c r="MF157" s="6">
        <f t="shared" si="716"/>
        <v>0</v>
      </c>
      <c r="MG157" s="6">
        <f t="shared" ref="MG157:MK157" si="717">SUM(MG142, -MG153)</f>
        <v>0</v>
      </c>
      <c r="MH157" s="6">
        <f t="shared" si="717"/>
        <v>0</v>
      </c>
      <c r="MI157" s="6">
        <f t="shared" si="717"/>
        <v>0</v>
      </c>
      <c r="MJ157" s="6">
        <f t="shared" si="717"/>
        <v>0</v>
      </c>
      <c r="MK157" s="6">
        <f t="shared" si="717"/>
        <v>0</v>
      </c>
      <c r="MM157" s="6">
        <f t="shared" ref="MM157:OX157" si="718">SUM(MM142, -MM153)</f>
        <v>0</v>
      </c>
      <c r="MN157" s="6">
        <f t="shared" si="718"/>
        <v>0</v>
      </c>
      <c r="MO157" s="6">
        <f t="shared" si="718"/>
        <v>0</v>
      </c>
      <c r="MP157" s="6">
        <f t="shared" si="718"/>
        <v>0</v>
      </c>
      <c r="MQ157" s="6">
        <f t="shared" si="718"/>
        <v>0</v>
      </c>
      <c r="MR157" s="6">
        <f t="shared" si="718"/>
        <v>0</v>
      </c>
      <c r="MS157" s="6">
        <f t="shared" si="718"/>
        <v>0</v>
      </c>
      <c r="MT157" s="6">
        <f t="shared" si="718"/>
        <v>0</v>
      </c>
      <c r="MU157" s="6">
        <f t="shared" si="718"/>
        <v>0</v>
      </c>
      <c r="MV157" s="6">
        <f t="shared" si="718"/>
        <v>0</v>
      </c>
      <c r="MW157" s="6">
        <f t="shared" si="718"/>
        <v>0</v>
      </c>
      <c r="MX157" s="6">
        <f t="shared" si="718"/>
        <v>0</v>
      </c>
      <c r="MY157" s="6">
        <f t="shared" si="718"/>
        <v>0</v>
      </c>
      <c r="MZ157" s="6">
        <f t="shared" si="718"/>
        <v>0</v>
      </c>
      <c r="NA157" s="6">
        <f t="shared" si="718"/>
        <v>0</v>
      </c>
      <c r="NB157" s="6">
        <f t="shared" si="718"/>
        <v>0</v>
      </c>
      <c r="NC157" s="6">
        <f t="shared" si="718"/>
        <v>0</v>
      </c>
      <c r="ND157" s="6">
        <f t="shared" si="718"/>
        <v>0</v>
      </c>
      <c r="NE157" s="6">
        <f t="shared" si="718"/>
        <v>0</v>
      </c>
      <c r="NF157" s="6">
        <f t="shared" si="718"/>
        <v>0</v>
      </c>
      <c r="NG157" s="6">
        <f t="shared" si="718"/>
        <v>0</v>
      </c>
      <c r="NH157" s="6">
        <f t="shared" si="718"/>
        <v>0</v>
      </c>
      <c r="NI157" s="6">
        <f t="shared" si="718"/>
        <v>0</v>
      </c>
      <c r="NJ157" s="6">
        <f t="shared" si="718"/>
        <v>0</v>
      </c>
      <c r="NK157" s="6">
        <f t="shared" si="718"/>
        <v>0</v>
      </c>
      <c r="NL157" s="6">
        <f t="shared" si="718"/>
        <v>0</v>
      </c>
      <c r="NM157" s="6">
        <f t="shared" si="718"/>
        <v>0</v>
      </c>
      <c r="NN157" s="6">
        <f t="shared" si="718"/>
        <v>0</v>
      </c>
      <c r="NO157" s="6">
        <f t="shared" si="718"/>
        <v>0</v>
      </c>
      <c r="NP157" s="6">
        <f t="shared" si="718"/>
        <v>0</v>
      </c>
      <c r="NQ157" s="6">
        <f t="shared" si="718"/>
        <v>0</v>
      </c>
      <c r="NR157" s="6">
        <f t="shared" si="718"/>
        <v>0</v>
      </c>
      <c r="NS157" s="6">
        <f t="shared" si="718"/>
        <v>0</v>
      </c>
      <c r="NT157" s="6">
        <f t="shared" si="718"/>
        <v>0</v>
      </c>
      <c r="NU157" s="6">
        <f t="shared" si="718"/>
        <v>0</v>
      </c>
      <c r="NV157" s="6">
        <f t="shared" si="718"/>
        <v>0</v>
      </c>
      <c r="NW157" s="6">
        <f t="shared" si="718"/>
        <v>0</v>
      </c>
      <c r="NX157" s="6">
        <f t="shared" si="718"/>
        <v>0</v>
      </c>
      <c r="NY157" s="6">
        <f t="shared" si="718"/>
        <v>0</v>
      </c>
      <c r="NZ157" s="6">
        <f t="shared" si="718"/>
        <v>0</v>
      </c>
      <c r="OA157" s="6">
        <f t="shared" si="718"/>
        <v>0</v>
      </c>
      <c r="OB157" s="6">
        <f t="shared" si="718"/>
        <v>0</v>
      </c>
      <c r="OC157" s="6">
        <f t="shared" si="718"/>
        <v>0</v>
      </c>
      <c r="OD157" s="6">
        <f t="shared" si="718"/>
        <v>0</v>
      </c>
      <c r="OE157" s="6">
        <f t="shared" si="718"/>
        <v>0</v>
      </c>
      <c r="OF157" s="6">
        <f t="shared" si="718"/>
        <v>0</v>
      </c>
      <c r="OG157" s="6">
        <f t="shared" si="718"/>
        <v>0</v>
      </c>
      <c r="OH157" s="6">
        <f t="shared" si="718"/>
        <v>0</v>
      </c>
      <c r="OI157" s="6">
        <f t="shared" si="718"/>
        <v>0</v>
      </c>
      <c r="OJ157" s="6">
        <f t="shared" si="718"/>
        <v>0</v>
      </c>
      <c r="OK157" s="6">
        <f t="shared" si="718"/>
        <v>0</v>
      </c>
      <c r="OL157" s="6">
        <f t="shared" si="718"/>
        <v>0</v>
      </c>
      <c r="OM157" s="6">
        <f t="shared" si="718"/>
        <v>0</v>
      </c>
      <c r="ON157" s="6">
        <f t="shared" si="718"/>
        <v>0</v>
      </c>
      <c r="OO157" s="6">
        <f t="shared" si="718"/>
        <v>0</v>
      </c>
      <c r="OP157" s="6">
        <f t="shared" si="718"/>
        <v>0</v>
      </c>
      <c r="OQ157" s="6">
        <f t="shared" si="718"/>
        <v>0</v>
      </c>
      <c r="OR157" s="6">
        <f t="shared" si="718"/>
        <v>0</v>
      </c>
      <c r="OS157" s="6">
        <f t="shared" si="718"/>
        <v>0</v>
      </c>
      <c r="OT157" s="6">
        <f t="shared" si="718"/>
        <v>0</v>
      </c>
      <c r="OU157" s="6">
        <f t="shared" si="718"/>
        <v>0</v>
      </c>
      <c r="OV157" s="6">
        <f t="shared" si="718"/>
        <v>0</v>
      </c>
      <c r="OW157" s="6">
        <f t="shared" si="718"/>
        <v>0</v>
      </c>
      <c r="OX157" s="6">
        <f t="shared" si="718"/>
        <v>0</v>
      </c>
      <c r="OY157" s="6">
        <f t="shared" ref="OY157:PC157" si="719">SUM(OY142, -OY153)</f>
        <v>0</v>
      </c>
      <c r="OZ157" s="6">
        <f t="shared" si="719"/>
        <v>0</v>
      </c>
      <c r="PA157" s="6">
        <f t="shared" si="719"/>
        <v>0</v>
      </c>
      <c r="PB157" s="6">
        <f t="shared" si="719"/>
        <v>0</v>
      </c>
      <c r="PC157" s="6">
        <f t="shared" si="719"/>
        <v>0</v>
      </c>
      <c r="PE157" s="6">
        <f t="shared" ref="PE157:RP157" si="720">SUM(PE142, -PE153)</f>
        <v>0</v>
      </c>
      <c r="PF157" s="6">
        <f t="shared" si="720"/>
        <v>0</v>
      </c>
      <c r="PG157" s="6">
        <f t="shared" si="720"/>
        <v>0</v>
      </c>
      <c r="PH157" s="6">
        <f t="shared" si="720"/>
        <v>0</v>
      </c>
      <c r="PI157" s="6">
        <f t="shared" si="720"/>
        <v>0</v>
      </c>
      <c r="PJ157" s="6">
        <f t="shared" si="720"/>
        <v>0</v>
      </c>
      <c r="PK157" s="6">
        <f t="shared" si="720"/>
        <v>0</v>
      </c>
      <c r="PL157" s="6">
        <f t="shared" si="720"/>
        <v>0</v>
      </c>
      <c r="PM157" s="6">
        <f t="shared" si="720"/>
        <v>0</v>
      </c>
      <c r="PN157" s="6">
        <f t="shared" si="720"/>
        <v>0</v>
      </c>
      <c r="PO157" s="6">
        <f t="shared" si="720"/>
        <v>0</v>
      </c>
      <c r="PP157" s="6">
        <f t="shared" si="720"/>
        <v>0</v>
      </c>
      <c r="PQ157" s="6">
        <f t="shared" si="720"/>
        <v>0</v>
      </c>
      <c r="PR157" s="6">
        <f t="shared" si="720"/>
        <v>0</v>
      </c>
      <c r="PS157" s="6">
        <f t="shared" si="720"/>
        <v>0</v>
      </c>
      <c r="PT157" s="6">
        <f t="shared" si="720"/>
        <v>0</v>
      </c>
      <c r="PU157" s="6">
        <f t="shared" si="720"/>
        <v>0</v>
      </c>
      <c r="PV157" s="6">
        <f t="shared" si="720"/>
        <v>0</v>
      </c>
      <c r="PW157" s="6">
        <f t="shared" si="720"/>
        <v>0</v>
      </c>
      <c r="PX157" s="6">
        <f t="shared" si="720"/>
        <v>0</v>
      </c>
      <c r="PY157" s="6">
        <f t="shared" si="720"/>
        <v>0</v>
      </c>
      <c r="PZ157" s="6">
        <f t="shared" si="720"/>
        <v>0</v>
      </c>
      <c r="QA157" s="6">
        <f t="shared" si="720"/>
        <v>0</v>
      </c>
      <c r="QB157" s="6">
        <f t="shared" si="720"/>
        <v>0</v>
      </c>
      <c r="QC157" s="6">
        <f t="shared" si="720"/>
        <v>0</v>
      </c>
      <c r="QD157" s="6">
        <f t="shared" si="720"/>
        <v>0</v>
      </c>
      <c r="QE157" s="6">
        <f t="shared" si="720"/>
        <v>0</v>
      </c>
      <c r="QF157" s="6">
        <f t="shared" si="720"/>
        <v>0</v>
      </c>
      <c r="QG157" s="6">
        <f t="shared" si="720"/>
        <v>0</v>
      </c>
      <c r="QH157" s="6">
        <f t="shared" si="720"/>
        <v>0</v>
      </c>
      <c r="QI157" s="6">
        <f t="shared" si="720"/>
        <v>0</v>
      </c>
      <c r="QJ157" s="6">
        <f t="shared" si="720"/>
        <v>0</v>
      </c>
      <c r="QK157" s="6">
        <f t="shared" si="720"/>
        <v>0</v>
      </c>
      <c r="QL157" s="6">
        <f t="shared" si="720"/>
        <v>0</v>
      </c>
      <c r="QM157" s="6">
        <f t="shared" si="720"/>
        <v>0</v>
      </c>
      <c r="QN157" s="6">
        <f t="shared" si="720"/>
        <v>0</v>
      </c>
      <c r="QO157" s="6">
        <f t="shared" si="720"/>
        <v>0</v>
      </c>
      <c r="QP157" s="6">
        <f t="shared" si="720"/>
        <v>0</v>
      </c>
      <c r="QQ157" s="6">
        <f t="shared" si="720"/>
        <v>0</v>
      </c>
      <c r="QR157" s="6">
        <f t="shared" si="720"/>
        <v>0</v>
      </c>
      <c r="QS157" s="6">
        <f t="shared" si="720"/>
        <v>0</v>
      </c>
      <c r="QT157" s="6">
        <f t="shared" si="720"/>
        <v>0</v>
      </c>
      <c r="QU157" s="6">
        <f t="shared" si="720"/>
        <v>0</v>
      </c>
      <c r="QV157" s="6">
        <f t="shared" si="720"/>
        <v>0</v>
      </c>
      <c r="QW157" s="6">
        <f t="shared" si="720"/>
        <v>0</v>
      </c>
      <c r="QX157" s="6">
        <f t="shared" si="720"/>
        <v>0</v>
      </c>
      <c r="QY157" s="6">
        <f t="shared" si="720"/>
        <v>0</v>
      </c>
      <c r="QZ157" s="6">
        <f t="shared" si="720"/>
        <v>0</v>
      </c>
      <c r="RA157" s="6">
        <f t="shared" si="720"/>
        <v>0</v>
      </c>
      <c r="RB157" s="6">
        <f t="shared" si="720"/>
        <v>0</v>
      </c>
      <c r="RC157" s="6">
        <f t="shared" si="720"/>
        <v>0</v>
      </c>
      <c r="RD157" s="6">
        <f t="shared" si="720"/>
        <v>0</v>
      </c>
      <c r="RE157" s="6">
        <f t="shared" si="720"/>
        <v>0</v>
      </c>
      <c r="RF157" s="6">
        <f t="shared" si="720"/>
        <v>0</v>
      </c>
      <c r="RG157" s="6">
        <f t="shared" si="720"/>
        <v>0</v>
      </c>
      <c r="RH157" s="6">
        <f t="shared" si="720"/>
        <v>0</v>
      </c>
      <c r="RI157" s="6">
        <f t="shared" si="720"/>
        <v>0</v>
      </c>
      <c r="RJ157" s="6">
        <f t="shared" si="720"/>
        <v>0</v>
      </c>
      <c r="RK157" s="6">
        <f t="shared" si="720"/>
        <v>0</v>
      </c>
      <c r="RL157" s="6">
        <f t="shared" si="720"/>
        <v>0</v>
      </c>
      <c r="RM157" s="6">
        <f t="shared" si="720"/>
        <v>0</v>
      </c>
      <c r="RN157" s="6">
        <f t="shared" si="720"/>
        <v>0</v>
      </c>
      <c r="RO157" s="6">
        <f t="shared" si="720"/>
        <v>0</v>
      </c>
      <c r="RP157" s="6">
        <f t="shared" si="720"/>
        <v>0</v>
      </c>
      <c r="RQ157" s="6">
        <f t="shared" ref="RQ157:RU157" si="721">SUM(RQ142, -RQ153)</f>
        <v>0</v>
      </c>
      <c r="RR157" s="6">
        <f t="shared" si="721"/>
        <v>0</v>
      </c>
      <c r="RS157" s="6">
        <f t="shared" si="721"/>
        <v>0</v>
      </c>
      <c r="RT157" s="6">
        <f t="shared" si="721"/>
        <v>0</v>
      </c>
      <c r="RU157" s="6">
        <f t="shared" si="721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2" t="s">
        <v>68</v>
      </c>
      <c r="KY158" s="112" t="s">
        <v>68</v>
      </c>
      <c r="KZ158" s="109" t="s">
        <v>63</v>
      </c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722">SUM(EM140, -EM143)</f>
        <v>6.1199999999999997E-2</v>
      </c>
      <c r="EN159" s="141">
        <f t="shared" si="722"/>
        <v>6.59E-2</v>
      </c>
      <c r="EO159" s="115">
        <f t="shared" si="722"/>
        <v>6.0899999999999996E-2</v>
      </c>
      <c r="EP159" s="174">
        <f t="shared" si="722"/>
        <v>6.5100000000000005E-2</v>
      </c>
      <c r="EQ159" s="141">
        <f t="shared" si="722"/>
        <v>7.3899999999999993E-2</v>
      </c>
      <c r="ER159" s="115">
        <f t="shared" si="722"/>
        <v>8.3799999999999999E-2</v>
      </c>
      <c r="ES159" s="174">
        <f t="shared" si="722"/>
        <v>7.3900000000000007E-2</v>
      </c>
      <c r="ET159" s="141">
        <f t="shared" si="722"/>
        <v>6.54E-2</v>
      </c>
      <c r="EU159" s="115">
        <f t="shared" si="722"/>
        <v>8.0799999999999997E-2</v>
      </c>
      <c r="EV159" s="173">
        <f t="shared" si="722"/>
        <v>0.12440000000000001</v>
      </c>
      <c r="EW159" s="143">
        <f t="shared" si="722"/>
        <v>0.1201</v>
      </c>
      <c r="EX159" s="115">
        <f t="shared" si="722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723">SUM(FT140, -FT143)</f>
        <v>0.11080000000000001</v>
      </c>
      <c r="FU159" s="141">
        <f t="shared" si="723"/>
        <v>0.1106</v>
      </c>
      <c r="FV159" s="115">
        <f t="shared" si="723"/>
        <v>9.7700000000000009E-2</v>
      </c>
      <c r="FW159" s="174">
        <f t="shared" si="723"/>
        <v>0.10579999999999999</v>
      </c>
      <c r="FX159" s="141">
        <f t="shared" si="723"/>
        <v>0.1053</v>
      </c>
      <c r="FY159" s="115">
        <f t="shared" si="723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724">SUM(GE140, -GE143)</f>
        <v>0.15790000000000001</v>
      </c>
      <c r="GF159" s="174">
        <f t="shared" si="724"/>
        <v>0.1686</v>
      </c>
      <c r="GG159" s="218">
        <f t="shared" si="724"/>
        <v>0.16789999999999999</v>
      </c>
      <c r="GH159" s="15">
        <f t="shared" si="724"/>
        <v>0.1789</v>
      </c>
      <c r="GI159" s="146">
        <f t="shared" si="724"/>
        <v>0.15909999999999999</v>
      </c>
      <c r="GJ159" s="141">
        <f t="shared" si="724"/>
        <v>0.1532</v>
      </c>
      <c r="GK159" s="113">
        <f t="shared" si="724"/>
        <v>0.1633</v>
      </c>
      <c r="GL159" s="174">
        <f>SUM(GL139, -GL143)</f>
        <v>0.17030000000000001</v>
      </c>
      <c r="GM159" s="141">
        <f t="shared" ref="GM159:GU159" si="725">SUM(GM140, -GM143)</f>
        <v>0.15859999999999999</v>
      </c>
      <c r="GN159" s="113">
        <f t="shared" si="725"/>
        <v>0.17040000000000002</v>
      </c>
      <c r="GO159" s="174">
        <f t="shared" si="725"/>
        <v>0.1646</v>
      </c>
      <c r="GP159" s="141">
        <f t="shared" si="725"/>
        <v>0.16259999999999999</v>
      </c>
      <c r="GQ159" s="115">
        <f t="shared" si="725"/>
        <v>0.1772</v>
      </c>
      <c r="GR159" s="171">
        <f t="shared" si="725"/>
        <v>0.16450000000000001</v>
      </c>
      <c r="GS159" s="115">
        <f t="shared" si="725"/>
        <v>0.18</v>
      </c>
      <c r="GT159" s="115">
        <f t="shared" si="725"/>
        <v>0.16870000000000002</v>
      </c>
      <c r="GU159" s="115">
        <f t="shared" si="725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726">SUM(IR138, -IR143)</f>
        <v>0.18099999999999999</v>
      </c>
      <c r="IS159" s="219">
        <f t="shared" si="726"/>
        <v>0.1719</v>
      </c>
      <c r="IT159" s="15">
        <f t="shared" si="726"/>
        <v>0.17069999999999999</v>
      </c>
      <c r="IU159" s="144">
        <f t="shared" si="726"/>
        <v>0.1721</v>
      </c>
      <c r="IV159" s="141">
        <f t="shared" si="726"/>
        <v>0.17649999999999999</v>
      </c>
      <c r="IW159" s="113">
        <f t="shared" si="726"/>
        <v>0.1749</v>
      </c>
      <c r="IX159" s="173">
        <f t="shared" si="726"/>
        <v>0.18309999999999998</v>
      </c>
      <c r="IY159" s="143">
        <f t="shared" si="726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727">SUM(KJ136, -KJ142)</f>
        <v>0.26179999999999998</v>
      </c>
      <c r="KK159" s="202">
        <f t="shared" si="727"/>
        <v>0.22820000000000001</v>
      </c>
      <c r="KL159" s="182">
        <f t="shared" si="727"/>
        <v>0.24579999999999999</v>
      </c>
      <c r="KM159" s="161">
        <f t="shared" si="727"/>
        <v>0.2465</v>
      </c>
      <c r="KN159" s="111">
        <f t="shared" si="727"/>
        <v>0.23420000000000002</v>
      </c>
      <c r="KO159" s="182">
        <f t="shared" si="727"/>
        <v>0.2203</v>
      </c>
      <c r="KP159" s="161">
        <f t="shared" si="727"/>
        <v>0.22639999999999999</v>
      </c>
      <c r="KQ159" s="202">
        <f t="shared" si="727"/>
        <v>0.22639999999999999</v>
      </c>
      <c r="KR159" s="182">
        <f t="shared" si="727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1">
        <f>SUM(KX140, -KX143)</f>
        <v>0.19500000000000001</v>
      </c>
      <c r="KY159" s="111">
        <f>SUM(KY140, -KY143)</f>
        <v>0.2026</v>
      </c>
      <c r="KZ159" s="111">
        <f>SUM(KZ136, -KZ142)</f>
        <v>0.2311</v>
      </c>
      <c r="LA159" s="6">
        <f>SUM(LA141, -LA152)</f>
        <v>0</v>
      </c>
      <c r="LB159" s="6">
        <f>SUM(LB141, -LB152,)</f>
        <v>0</v>
      </c>
      <c r="LC159" s="6">
        <f>SUM(LC143, -LC153)</f>
        <v>0</v>
      </c>
      <c r="LD159" s="6">
        <f>SUM(LD141, -LD152)</f>
        <v>0</v>
      </c>
      <c r="LE159" s="6">
        <f>SUM(LE141, -LE152,)</f>
        <v>0</v>
      </c>
      <c r="LF159" s="6">
        <f>SUM(LF143, -LF153)</f>
        <v>0</v>
      </c>
      <c r="LG159" s="6">
        <f>SUM(LG141,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8" t="s">
        <v>47</v>
      </c>
      <c r="KY160" s="117" t="s">
        <v>47</v>
      </c>
      <c r="KZ160" s="112" t="s">
        <v>68</v>
      </c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728">SUM(GM141, -GM143)</f>
        <v>0.14180000000000001</v>
      </c>
      <c r="GN161" s="115">
        <f t="shared" si="728"/>
        <v>0.16640000000000002</v>
      </c>
      <c r="GO161" s="173">
        <f t="shared" si="728"/>
        <v>0.15920000000000001</v>
      </c>
      <c r="GP161" s="143">
        <f t="shared" si="728"/>
        <v>0.16069999999999998</v>
      </c>
      <c r="GQ161" s="113">
        <f t="shared" si="728"/>
        <v>0.12999999999999998</v>
      </c>
      <c r="GR161" s="174">
        <f t="shared" si="728"/>
        <v>0.11870000000000001</v>
      </c>
      <c r="GS161" s="115">
        <f t="shared" si="728"/>
        <v>0.12499999999999999</v>
      </c>
      <c r="GT161" s="113">
        <f t="shared" si="728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729">SUM(IR139, -IR143)</f>
        <v>0.17199999999999999</v>
      </c>
      <c r="IS161" s="218">
        <f t="shared" si="729"/>
        <v>0.17050000000000001</v>
      </c>
      <c r="IT161" s="91">
        <f t="shared" si="729"/>
        <v>0.1671</v>
      </c>
      <c r="IU161" s="146">
        <f t="shared" si="729"/>
        <v>0.16740000000000002</v>
      </c>
      <c r="IV161" s="143">
        <f t="shared" si="729"/>
        <v>0.1749</v>
      </c>
      <c r="IW161" s="115">
        <f t="shared" si="729"/>
        <v>0.17229999999999998</v>
      </c>
      <c r="IX161" s="174">
        <f t="shared" si="729"/>
        <v>0.17449999999999999</v>
      </c>
      <c r="IY161" s="141">
        <f t="shared" si="729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730">SUM(JU138, -JU142)</f>
        <v>0.19390000000000002</v>
      </c>
      <c r="JV161" s="113">
        <f t="shared" si="730"/>
        <v>0.18490000000000001</v>
      </c>
      <c r="JW161" s="173">
        <f t="shared" si="730"/>
        <v>0.19719999999999999</v>
      </c>
      <c r="JX161" s="143">
        <f t="shared" si="730"/>
        <v>0.1991</v>
      </c>
      <c r="JY161" s="113">
        <f t="shared" si="730"/>
        <v>0.20810000000000001</v>
      </c>
      <c r="JZ161" s="173">
        <f t="shared" si="730"/>
        <v>0.20799999999999999</v>
      </c>
      <c r="KA161" s="161">
        <f t="shared" si="730"/>
        <v>0.21790000000000001</v>
      </c>
      <c r="KB161" s="202">
        <f t="shared" si="730"/>
        <v>0.21200000000000002</v>
      </c>
      <c r="KC161" s="173">
        <f t="shared" si="730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731">SUM(KI137, -KI142)</f>
        <v>0.2341</v>
      </c>
      <c r="KJ161" s="161">
        <f t="shared" si="731"/>
        <v>0.24440000000000001</v>
      </c>
      <c r="KK161" s="115">
        <f t="shared" si="731"/>
        <v>0.21870000000000001</v>
      </c>
      <c r="KL161" s="174">
        <f t="shared" si="731"/>
        <v>0.2422</v>
      </c>
      <c r="KM161" s="141">
        <f t="shared" si="731"/>
        <v>0.245</v>
      </c>
      <c r="KN161" s="202">
        <f t="shared" si="731"/>
        <v>0.23170000000000002</v>
      </c>
      <c r="KO161" s="171">
        <f t="shared" si="731"/>
        <v>0.21200000000000002</v>
      </c>
      <c r="KP161" s="139">
        <f t="shared" si="731"/>
        <v>0.2094</v>
      </c>
      <c r="KQ161" s="111">
        <f t="shared" si="731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3">
        <f>SUM(KX136, -KX142)</f>
        <v>0.1837</v>
      </c>
      <c r="KY161" s="113">
        <f>SUM(KY136, -KY142)</f>
        <v>0.19919999999999999</v>
      </c>
      <c r="KZ161" s="111">
        <f>SUM(KZ140, -KZ143)</f>
        <v>0.21479999999999999</v>
      </c>
      <c r="LA161" s="6">
        <f>SUM(LA143, -LA153)</f>
        <v>0</v>
      </c>
      <c r="LB161" s="6">
        <f>SUM(LB143, -LB153)</f>
        <v>0</v>
      </c>
      <c r="LC161" s="6">
        <f>SUM(LC141, -LC152)</f>
        <v>0</v>
      </c>
      <c r="LD161" s="6">
        <f>SUM(LD143, -LD153)</f>
        <v>0</v>
      </c>
      <c r="LE161" s="6">
        <f>SUM(LE143, -LE153)</f>
        <v>0</v>
      </c>
      <c r="LF161" s="6">
        <f>SUM(LF141,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09" t="s">
        <v>63</v>
      </c>
      <c r="KZ162" s="117" t="s">
        <v>47</v>
      </c>
      <c r="LA162" s="59"/>
      <c r="LB162" s="59"/>
      <c r="LC162" s="59"/>
      <c r="LD162" s="59"/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732">SUM(EC152, -EC159)</f>
        <v>0</v>
      </c>
      <c r="ED163" s="6">
        <f t="shared" si="732"/>
        <v>0</v>
      </c>
      <c r="EE163" s="6">
        <f t="shared" si="732"/>
        <v>0</v>
      </c>
      <c r="EF163" s="6">
        <f t="shared" si="732"/>
        <v>0</v>
      </c>
      <c r="EG163" s="6">
        <f t="shared" si="732"/>
        <v>0</v>
      </c>
      <c r="EH163" s="6">
        <f t="shared" si="732"/>
        <v>0</v>
      </c>
      <c r="EI163" s="6">
        <f t="shared" si="732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733">SUM(GV152, -GV159)</f>
        <v>0</v>
      </c>
      <c r="GW163" s="6">
        <f t="shared" si="733"/>
        <v>0</v>
      </c>
      <c r="GX163" s="6">
        <f t="shared" si="733"/>
        <v>0</v>
      </c>
      <c r="GY163" s="6">
        <f t="shared" si="733"/>
        <v>0</v>
      </c>
      <c r="GZ163" s="6">
        <f t="shared" si="733"/>
        <v>0</v>
      </c>
      <c r="HA163" s="6">
        <f t="shared" si="733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734">SUM(JJ138, -JJ142)</f>
        <v>0.13739999999999999</v>
      </c>
      <c r="JK163" s="141">
        <f t="shared" si="734"/>
        <v>0.13639999999999999</v>
      </c>
      <c r="JL163" s="115">
        <f t="shared" si="734"/>
        <v>0.13619999999999999</v>
      </c>
      <c r="JM163" s="174">
        <f t="shared" si="734"/>
        <v>0.1426</v>
      </c>
      <c r="JN163" s="113">
        <f t="shared" si="734"/>
        <v>0.15390000000000001</v>
      </c>
      <c r="JO163" s="115">
        <f t="shared" si="734"/>
        <v>0.16200000000000001</v>
      </c>
      <c r="JP163" s="115">
        <f>SUM(JP140, -JP143)</f>
        <v>0.16200000000000001</v>
      </c>
      <c r="JQ163" s="6">
        <f t="shared" ref="JQ163:JS163" si="735">SUM(JQ152, -JQ159)</f>
        <v>0</v>
      </c>
      <c r="JR163" s="6">
        <f t="shared" si="735"/>
        <v>0</v>
      </c>
      <c r="JS163" s="6">
        <f t="shared" si="735"/>
        <v>0</v>
      </c>
      <c r="JU163" s="139">
        <f t="shared" ref="JU163:KB163" si="736">SUM(JU139, -JU143)</f>
        <v>0.18099999999999999</v>
      </c>
      <c r="JV163" s="115">
        <f t="shared" si="736"/>
        <v>0.15350000000000003</v>
      </c>
      <c r="JW163" s="174">
        <f t="shared" si="736"/>
        <v>0.15289999999999998</v>
      </c>
      <c r="JX163" s="141">
        <f t="shared" si="736"/>
        <v>0.15429999999999999</v>
      </c>
      <c r="JY163" s="115">
        <f t="shared" si="736"/>
        <v>0.15439999999999998</v>
      </c>
      <c r="JZ163" s="182">
        <f t="shared" si="736"/>
        <v>0.14980000000000002</v>
      </c>
      <c r="KA163" s="161">
        <f t="shared" si="736"/>
        <v>0.14989999999999998</v>
      </c>
      <c r="KB163" s="202">
        <f t="shared" si="736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737">SUM(KH138, -KH142)</f>
        <v>0.20979999999999999</v>
      </c>
      <c r="KI163" s="171">
        <f t="shared" si="737"/>
        <v>0.20900000000000002</v>
      </c>
      <c r="KJ163" s="139">
        <f t="shared" si="737"/>
        <v>0.217</v>
      </c>
      <c r="KK163" s="111">
        <f t="shared" si="737"/>
        <v>0.2051</v>
      </c>
      <c r="KL163" s="171">
        <f t="shared" si="737"/>
        <v>0.22920000000000001</v>
      </c>
      <c r="KM163" s="139">
        <f t="shared" si="737"/>
        <v>0.24099999999999999</v>
      </c>
      <c r="KN163" s="115">
        <f t="shared" si="737"/>
        <v>0.2195</v>
      </c>
      <c r="KO163" s="174">
        <f t="shared" si="737"/>
        <v>0.20090000000000002</v>
      </c>
      <c r="KP163" s="141">
        <f t="shared" si="737"/>
        <v>0.1971</v>
      </c>
      <c r="KQ163" s="115">
        <f t="shared" si="737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>SUM(KV137, -KV142)</f>
        <v>0.17380000000000001</v>
      </c>
      <c r="KW163" s="111">
        <f>SUM(KW137, -KW142)</f>
        <v>0.1782</v>
      </c>
      <c r="KX163" s="171">
        <f>SUM(KX137, -KX142)</f>
        <v>0.1832</v>
      </c>
      <c r="KY163" s="111">
        <f>SUM(KY137, -KY142)</f>
        <v>0.19259999999999999</v>
      </c>
      <c r="KZ163" s="113">
        <f>SUM(KZ137, -KZ142)</f>
        <v>0.19769999999999999</v>
      </c>
      <c r="LA163" s="6">
        <f t="shared" ref="KS163:MF163" si="738">SUM(LA152, -LA159)</f>
        <v>0</v>
      </c>
      <c r="LB163" s="6">
        <f t="shared" si="738"/>
        <v>0</v>
      </c>
      <c r="LC163" s="6">
        <f t="shared" si="738"/>
        <v>0</v>
      </c>
      <c r="LD163" s="6">
        <f t="shared" si="738"/>
        <v>0</v>
      </c>
      <c r="LE163" s="6">
        <f t="shared" si="738"/>
        <v>0</v>
      </c>
      <c r="LF163" s="6">
        <f t="shared" si="738"/>
        <v>0</v>
      </c>
      <c r="LG163" s="6">
        <f t="shared" si="738"/>
        <v>0</v>
      </c>
      <c r="LH163" s="6">
        <f t="shared" si="738"/>
        <v>0</v>
      </c>
      <c r="LI163" s="6">
        <f t="shared" si="738"/>
        <v>0</v>
      </c>
      <c r="LJ163" s="6">
        <f t="shared" si="738"/>
        <v>0</v>
      </c>
      <c r="LK163" s="6">
        <f t="shared" si="738"/>
        <v>0</v>
      </c>
      <c r="LL163" s="6">
        <f t="shared" si="738"/>
        <v>0</v>
      </c>
      <c r="LM163" s="6">
        <f t="shared" si="738"/>
        <v>0</v>
      </c>
      <c r="LN163" s="6">
        <f t="shared" si="738"/>
        <v>0</v>
      </c>
      <c r="LO163" s="6">
        <f t="shared" si="738"/>
        <v>0</v>
      </c>
      <c r="LP163" s="6">
        <f t="shared" si="738"/>
        <v>0</v>
      </c>
      <c r="LQ163" s="6">
        <f t="shared" si="738"/>
        <v>0</v>
      </c>
      <c r="LR163" s="6">
        <f t="shared" si="738"/>
        <v>0</v>
      </c>
      <c r="LS163" s="6">
        <f t="shared" si="738"/>
        <v>0</v>
      </c>
      <c r="LT163" s="6">
        <f t="shared" si="738"/>
        <v>0</v>
      </c>
      <c r="LU163" s="6">
        <f t="shared" si="738"/>
        <v>0</v>
      </c>
      <c r="LV163" s="6">
        <f t="shared" si="738"/>
        <v>0</v>
      </c>
      <c r="LW163" s="6">
        <f t="shared" si="738"/>
        <v>0</v>
      </c>
      <c r="LX163" s="6">
        <f t="shared" si="738"/>
        <v>0</v>
      </c>
      <c r="LY163" s="6">
        <f t="shared" si="738"/>
        <v>0</v>
      </c>
      <c r="LZ163" s="6">
        <f t="shared" si="738"/>
        <v>0</v>
      </c>
      <c r="MA163" s="6">
        <f t="shared" si="738"/>
        <v>0</v>
      </c>
      <c r="MB163" s="6">
        <f t="shared" si="738"/>
        <v>0</v>
      </c>
      <c r="MC163" s="6">
        <f t="shared" si="738"/>
        <v>0</v>
      </c>
      <c r="MD163" s="6">
        <f t="shared" si="738"/>
        <v>0</v>
      </c>
      <c r="ME163" s="6">
        <f t="shared" si="738"/>
        <v>0</v>
      </c>
      <c r="MF163" s="6">
        <f t="shared" si="738"/>
        <v>0</v>
      </c>
      <c r="MG163" s="6">
        <f t="shared" ref="MG163:MK163" si="739">SUM(MG152, -MG159)</f>
        <v>0</v>
      </c>
      <c r="MH163" s="6">
        <f t="shared" si="739"/>
        <v>0</v>
      </c>
      <c r="MI163" s="6">
        <f t="shared" si="739"/>
        <v>0</v>
      </c>
      <c r="MJ163" s="6">
        <f t="shared" si="739"/>
        <v>0</v>
      </c>
      <c r="MK163" s="6">
        <f t="shared" si="739"/>
        <v>0</v>
      </c>
      <c r="MM163" s="6">
        <f t="shared" ref="MM163:OX163" si="740">SUM(MM152, -MM159)</f>
        <v>0</v>
      </c>
      <c r="MN163" s="6">
        <f t="shared" si="740"/>
        <v>0</v>
      </c>
      <c r="MO163" s="6">
        <f t="shared" si="740"/>
        <v>0</v>
      </c>
      <c r="MP163" s="6">
        <f t="shared" si="740"/>
        <v>0</v>
      </c>
      <c r="MQ163" s="6">
        <f t="shared" si="740"/>
        <v>0</v>
      </c>
      <c r="MR163" s="6">
        <f t="shared" si="740"/>
        <v>0</v>
      </c>
      <c r="MS163" s="6">
        <f t="shared" si="740"/>
        <v>0</v>
      </c>
      <c r="MT163" s="6">
        <f t="shared" si="740"/>
        <v>0</v>
      </c>
      <c r="MU163" s="6">
        <f t="shared" si="740"/>
        <v>0</v>
      </c>
      <c r="MV163" s="6">
        <f t="shared" si="740"/>
        <v>0</v>
      </c>
      <c r="MW163" s="6">
        <f t="shared" si="740"/>
        <v>0</v>
      </c>
      <c r="MX163" s="6">
        <f t="shared" si="740"/>
        <v>0</v>
      </c>
      <c r="MY163" s="6">
        <f t="shared" si="740"/>
        <v>0</v>
      </c>
      <c r="MZ163" s="6">
        <f t="shared" si="740"/>
        <v>0</v>
      </c>
      <c r="NA163" s="6">
        <f t="shared" si="740"/>
        <v>0</v>
      </c>
      <c r="NB163" s="6">
        <f t="shared" si="740"/>
        <v>0</v>
      </c>
      <c r="NC163" s="6">
        <f t="shared" si="740"/>
        <v>0</v>
      </c>
      <c r="ND163" s="6">
        <f t="shared" si="740"/>
        <v>0</v>
      </c>
      <c r="NE163" s="6">
        <f t="shared" si="740"/>
        <v>0</v>
      </c>
      <c r="NF163" s="6">
        <f t="shared" si="740"/>
        <v>0</v>
      </c>
      <c r="NG163" s="6">
        <f t="shared" si="740"/>
        <v>0</v>
      </c>
      <c r="NH163" s="6">
        <f t="shared" si="740"/>
        <v>0</v>
      </c>
      <c r="NI163" s="6">
        <f t="shared" si="740"/>
        <v>0</v>
      </c>
      <c r="NJ163" s="6">
        <f t="shared" si="740"/>
        <v>0</v>
      </c>
      <c r="NK163" s="6">
        <f t="shared" si="740"/>
        <v>0</v>
      </c>
      <c r="NL163" s="6">
        <f t="shared" si="740"/>
        <v>0</v>
      </c>
      <c r="NM163" s="6">
        <f t="shared" si="740"/>
        <v>0</v>
      </c>
      <c r="NN163" s="6">
        <f t="shared" si="740"/>
        <v>0</v>
      </c>
      <c r="NO163" s="6">
        <f t="shared" si="740"/>
        <v>0</v>
      </c>
      <c r="NP163" s="6">
        <f t="shared" si="740"/>
        <v>0</v>
      </c>
      <c r="NQ163" s="6">
        <f t="shared" si="740"/>
        <v>0</v>
      </c>
      <c r="NR163" s="6">
        <f t="shared" si="740"/>
        <v>0</v>
      </c>
      <c r="NS163" s="6">
        <f t="shared" si="740"/>
        <v>0</v>
      </c>
      <c r="NT163" s="6">
        <f t="shared" si="740"/>
        <v>0</v>
      </c>
      <c r="NU163" s="6">
        <f t="shared" si="740"/>
        <v>0</v>
      </c>
      <c r="NV163" s="6">
        <f t="shared" si="740"/>
        <v>0</v>
      </c>
      <c r="NW163" s="6">
        <f t="shared" si="740"/>
        <v>0</v>
      </c>
      <c r="NX163" s="6">
        <f t="shared" si="740"/>
        <v>0</v>
      </c>
      <c r="NY163" s="6">
        <f t="shared" si="740"/>
        <v>0</v>
      </c>
      <c r="NZ163" s="6">
        <f t="shared" si="740"/>
        <v>0</v>
      </c>
      <c r="OA163" s="6">
        <f t="shared" si="740"/>
        <v>0</v>
      </c>
      <c r="OB163" s="6">
        <f t="shared" si="740"/>
        <v>0</v>
      </c>
      <c r="OC163" s="6">
        <f t="shared" si="740"/>
        <v>0</v>
      </c>
      <c r="OD163" s="6">
        <f t="shared" si="740"/>
        <v>0</v>
      </c>
      <c r="OE163" s="6">
        <f t="shared" si="740"/>
        <v>0</v>
      </c>
      <c r="OF163" s="6">
        <f t="shared" si="740"/>
        <v>0</v>
      </c>
      <c r="OG163" s="6">
        <f t="shared" si="740"/>
        <v>0</v>
      </c>
      <c r="OH163" s="6">
        <f t="shared" si="740"/>
        <v>0</v>
      </c>
      <c r="OI163" s="6">
        <f t="shared" si="740"/>
        <v>0</v>
      </c>
      <c r="OJ163" s="6">
        <f t="shared" si="740"/>
        <v>0</v>
      </c>
      <c r="OK163" s="6">
        <f t="shared" si="740"/>
        <v>0</v>
      </c>
      <c r="OL163" s="6">
        <f t="shared" si="740"/>
        <v>0</v>
      </c>
      <c r="OM163" s="6">
        <f t="shared" si="740"/>
        <v>0</v>
      </c>
      <c r="ON163" s="6">
        <f t="shared" si="740"/>
        <v>0</v>
      </c>
      <c r="OO163" s="6">
        <f t="shared" si="740"/>
        <v>0</v>
      </c>
      <c r="OP163" s="6">
        <f t="shared" si="740"/>
        <v>0</v>
      </c>
      <c r="OQ163" s="6">
        <f t="shared" si="740"/>
        <v>0</v>
      </c>
      <c r="OR163" s="6">
        <f t="shared" si="740"/>
        <v>0</v>
      </c>
      <c r="OS163" s="6">
        <f t="shared" si="740"/>
        <v>0</v>
      </c>
      <c r="OT163" s="6">
        <f t="shared" si="740"/>
        <v>0</v>
      </c>
      <c r="OU163" s="6">
        <f t="shared" si="740"/>
        <v>0</v>
      </c>
      <c r="OV163" s="6">
        <f t="shared" si="740"/>
        <v>0</v>
      </c>
      <c r="OW163" s="6">
        <f t="shared" si="740"/>
        <v>0</v>
      </c>
      <c r="OX163" s="6">
        <f t="shared" si="740"/>
        <v>0</v>
      </c>
      <c r="OY163" s="6">
        <f t="shared" ref="OY163:PC163" si="741">SUM(OY152, -OY159)</f>
        <v>0</v>
      </c>
      <c r="OZ163" s="6">
        <f t="shared" si="741"/>
        <v>0</v>
      </c>
      <c r="PA163" s="6">
        <f t="shared" si="741"/>
        <v>0</v>
      </c>
      <c r="PB163" s="6">
        <f t="shared" si="741"/>
        <v>0</v>
      </c>
      <c r="PC163" s="6">
        <f t="shared" si="741"/>
        <v>0</v>
      </c>
      <c r="PE163" s="6">
        <f t="shared" ref="PE163:RP163" si="742">SUM(PE152, -PE159)</f>
        <v>0</v>
      </c>
      <c r="PF163" s="6">
        <f t="shared" si="742"/>
        <v>0</v>
      </c>
      <c r="PG163" s="6">
        <f t="shared" si="742"/>
        <v>0</v>
      </c>
      <c r="PH163" s="6">
        <f t="shared" si="742"/>
        <v>0</v>
      </c>
      <c r="PI163" s="6">
        <f t="shared" si="742"/>
        <v>0</v>
      </c>
      <c r="PJ163" s="6">
        <f t="shared" si="742"/>
        <v>0</v>
      </c>
      <c r="PK163" s="6">
        <f t="shared" si="742"/>
        <v>0</v>
      </c>
      <c r="PL163" s="6">
        <f t="shared" si="742"/>
        <v>0</v>
      </c>
      <c r="PM163" s="6">
        <f t="shared" si="742"/>
        <v>0</v>
      </c>
      <c r="PN163" s="6">
        <f t="shared" si="742"/>
        <v>0</v>
      </c>
      <c r="PO163" s="6">
        <f t="shared" si="742"/>
        <v>0</v>
      </c>
      <c r="PP163" s="6">
        <f t="shared" si="742"/>
        <v>0</v>
      </c>
      <c r="PQ163" s="6">
        <f t="shared" si="742"/>
        <v>0</v>
      </c>
      <c r="PR163" s="6">
        <f t="shared" si="742"/>
        <v>0</v>
      </c>
      <c r="PS163" s="6">
        <f t="shared" si="742"/>
        <v>0</v>
      </c>
      <c r="PT163" s="6">
        <f t="shared" si="742"/>
        <v>0</v>
      </c>
      <c r="PU163" s="6">
        <f t="shared" si="742"/>
        <v>0</v>
      </c>
      <c r="PV163" s="6">
        <f t="shared" si="742"/>
        <v>0</v>
      </c>
      <c r="PW163" s="6">
        <f t="shared" si="742"/>
        <v>0</v>
      </c>
      <c r="PX163" s="6">
        <f t="shared" si="742"/>
        <v>0</v>
      </c>
      <c r="PY163" s="6">
        <f t="shared" si="742"/>
        <v>0</v>
      </c>
      <c r="PZ163" s="6">
        <f t="shared" si="742"/>
        <v>0</v>
      </c>
      <c r="QA163" s="6">
        <f t="shared" si="742"/>
        <v>0</v>
      </c>
      <c r="QB163" s="6">
        <f t="shared" si="742"/>
        <v>0</v>
      </c>
      <c r="QC163" s="6">
        <f t="shared" si="742"/>
        <v>0</v>
      </c>
      <c r="QD163" s="6">
        <f t="shared" si="742"/>
        <v>0</v>
      </c>
      <c r="QE163" s="6">
        <f t="shared" si="742"/>
        <v>0</v>
      </c>
      <c r="QF163" s="6">
        <f t="shared" si="742"/>
        <v>0</v>
      </c>
      <c r="QG163" s="6">
        <f t="shared" si="742"/>
        <v>0</v>
      </c>
      <c r="QH163" s="6">
        <f t="shared" si="742"/>
        <v>0</v>
      </c>
      <c r="QI163" s="6">
        <f t="shared" si="742"/>
        <v>0</v>
      </c>
      <c r="QJ163" s="6">
        <f t="shared" si="742"/>
        <v>0</v>
      </c>
      <c r="QK163" s="6">
        <f t="shared" si="742"/>
        <v>0</v>
      </c>
      <c r="QL163" s="6">
        <f t="shared" si="742"/>
        <v>0</v>
      </c>
      <c r="QM163" s="6">
        <f t="shared" si="742"/>
        <v>0</v>
      </c>
      <c r="QN163" s="6">
        <f t="shared" si="742"/>
        <v>0</v>
      </c>
      <c r="QO163" s="6">
        <f t="shared" si="742"/>
        <v>0</v>
      </c>
      <c r="QP163" s="6">
        <f t="shared" si="742"/>
        <v>0</v>
      </c>
      <c r="QQ163" s="6">
        <f t="shared" si="742"/>
        <v>0</v>
      </c>
      <c r="QR163" s="6">
        <f t="shared" si="742"/>
        <v>0</v>
      </c>
      <c r="QS163" s="6">
        <f t="shared" si="742"/>
        <v>0</v>
      </c>
      <c r="QT163" s="6">
        <f t="shared" si="742"/>
        <v>0</v>
      </c>
      <c r="QU163" s="6">
        <f t="shared" si="742"/>
        <v>0</v>
      </c>
      <c r="QV163" s="6">
        <f t="shared" si="742"/>
        <v>0</v>
      </c>
      <c r="QW163" s="6">
        <f t="shared" si="742"/>
        <v>0</v>
      </c>
      <c r="QX163" s="6">
        <f t="shared" si="742"/>
        <v>0</v>
      </c>
      <c r="QY163" s="6">
        <f t="shared" si="742"/>
        <v>0</v>
      </c>
      <c r="QZ163" s="6">
        <f t="shared" si="742"/>
        <v>0</v>
      </c>
      <c r="RA163" s="6">
        <f t="shared" si="742"/>
        <v>0</v>
      </c>
      <c r="RB163" s="6">
        <f t="shared" si="742"/>
        <v>0</v>
      </c>
      <c r="RC163" s="6">
        <f t="shared" si="742"/>
        <v>0</v>
      </c>
      <c r="RD163" s="6">
        <f t="shared" si="742"/>
        <v>0</v>
      </c>
      <c r="RE163" s="6">
        <f t="shared" si="742"/>
        <v>0</v>
      </c>
      <c r="RF163" s="6">
        <f t="shared" si="742"/>
        <v>0</v>
      </c>
      <c r="RG163" s="6">
        <f t="shared" si="742"/>
        <v>0</v>
      </c>
      <c r="RH163" s="6">
        <f t="shared" si="742"/>
        <v>0</v>
      </c>
      <c r="RI163" s="6">
        <f t="shared" si="742"/>
        <v>0</v>
      </c>
      <c r="RJ163" s="6">
        <f t="shared" si="742"/>
        <v>0</v>
      </c>
      <c r="RK163" s="6">
        <f t="shared" si="742"/>
        <v>0</v>
      </c>
      <c r="RL163" s="6">
        <f t="shared" si="742"/>
        <v>0</v>
      </c>
      <c r="RM163" s="6">
        <f t="shared" si="742"/>
        <v>0</v>
      </c>
      <c r="RN163" s="6">
        <f t="shared" si="742"/>
        <v>0</v>
      </c>
      <c r="RO163" s="6">
        <f t="shared" si="742"/>
        <v>0</v>
      </c>
      <c r="RP163" s="6">
        <f t="shared" si="742"/>
        <v>0</v>
      </c>
      <c r="RQ163" s="6">
        <f t="shared" ref="RQ163:RU163" si="743">SUM(RQ152, -RQ159)</f>
        <v>0</v>
      </c>
      <c r="RR163" s="6">
        <f t="shared" si="743"/>
        <v>0</v>
      </c>
      <c r="RS163" s="6">
        <f t="shared" si="743"/>
        <v>0</v>
      </c>
      <c r="RT163" s="6">
        <f t="shared" si="743"/>
        <v>0</v>
      </c>
      <c r="RU163" s="6">
        <f t="shared" si="743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16" t="s">
        <v>59</v>
      </c>
      <c r="KZ164" s="116" t="s">
        <v>59</v>
      </c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110">
        <f>SUM(KY141, -KY143)</f>
        <v>0.1729</v>
      </c>
      <c r="KZ165" s="110">
        <f>SUM(KZ141, -KZ143)</f>
        <v>0.19359999999999999</v>
      </c>
      <c r="LA165" s="6">
        <f>SUM(LA152, -LA158)</f>
        <v>0</v>
      </c>
      <c r="LB165" s="6">
        <f>SUM(LB152, -LB158,)</f>
        <v>0</v>
      </c>
      <c r="LC165" s="6">
        <f>SUM(LC153, -LC159)</f>
        <v>0</v>
      </c>
      <c r="LD165" s="6">
        <f>SUM(LD152, -LD158)</f>
        <v>0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69" t="s">
        <v>57</v>
      </c>
      <c r="KY166" s="117" t="s">
        <v>45</v>
      </c>
      <c r="KZ166" s="109" t="s">
        <v>57</v>
      </c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1">
        <f>SUM(KX137, -KX141)</f>
        <v>0.1658</v>
      </c>
      <c r="KY167" s="202">
        <f>SUM(KY136, -KY141)</f>
        <v>0.16850000000000001</v>
      </c>
      <c r="KZ167" s="111">
        <f>SUM(KZ136, -KZ141)</f>
        <v>0.18180000000000002</v>
      </c>
      <c r="LA167" s="6">
        <f>SUM(LA153, -LA159)</f>
        <v>0</v>
      </c>
      <c r="LB167" s="6">
        <f>SUM(LB153, -LB159)</f>
        <v>0</v>
      </c>
      <c r="LC167" s="6">
        <f>SUM(LC152, -LC158)</f>
        <v>0</v>
      </c>
      <c r="LD167" s="6">
        <f>SUM(LD153, -LD159)</f>
        <v>0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9" t="s">
        <v>59</v>
      </c>
      <c r="KY168" s="109" t="s">
        <v>57</v>
      </c>
      <c r="KZ168" s="114" t="s">
        <v>40</v>
      </c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744">SUM(EC158, -EC165)</f>
        <v>0</v>
      </c>
      <c r="ED169" s="6">
        <f t="shared" si="744"/>
        <v>0</v>
      </c>
      <c r="EE169" s="6">
        <f t="shared" si="744"/>
        <v>0</v>
      </c>
      <c r="EF169" s="6">
        <f t="shared" si="744"/>
        <v>0</v>
      </c>
      <c r="EG169" s="6">
        <f t="shared" si="744"/>
        <v>0</v>
      </c>
      <c r="EH169" s="6">
        <f t="shared" si="744"/>
        <v>0</v>
      </c>
      <c r="EI169" s="6">
        <f t="shared" si="744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745">SUM(FT136, -FT140)</f>
        <v>7.2999999999999995E-2</v>
      </c>
      <c r="FU169" s="141">
        <f t="shared" si="745"/>
        <v>8.2199999999999995E-2</v>
      </c>
      <c r="FV169" s="115">
        <f t="shared" si="745"/>
        <v>8.0099999999999991E-2</v>
      </c>
      <c r="FW169" s="174">
        <f t="shared" si="745"/>
        <v>7.3499999999999996E-2</v>
      </c>
      <c r="FX169" s="141">
        <f t="shared" si="745"/>
        <v>5.9600000000000007E-2</v>
      </c>
      <c r="FY169" s="110">
        <f t="shared" si="745"/>
        <v>7.4099999999999999E-2</v>
      </c>
      <c r="FZ169" s="182">
        <f t="shared" si="745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746">SUM(GV158, -GV165)</f>
        <v>0</v>
      </c>
      <c r="GW169" s="6">
        <f t="shared" si="746"/>
        <v>0</v>
      </c>
      <c r="GX169" s="6">
        <f t="shared" si="746"/>
        <v>0</v>
      </c>
      <c r="GY169" s="6">
        <f t="shared" si="746"/>
        <v>0</v>
      </c>
      <c r="GZ169" s="6">
        <f t="shared" si="746"/>
        <v>0</v>
      </c>
      <c r="HA169" s="6">
        <f t="shared" si="746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747">SUM(JH141, -JH143)</f>
        <v>0.12380000000000001</v>
      </c>
      <c r="JI169" s="115">
        <f t="shared" si="747"/>
        <v>0.1343</v>
      </c>
      <c r="JJ169" s="174">
        <f t="shared" si="747"/>
        <v>0.1293</v>
      </c>
      <c r="JK169" s="139">
        <f t="shared" si="747"/>
        <v>0.12769999999999998</v>
      </c>
      <c r="JL169" s="111">
        <f t="shared" si="747"/>
        <v>0.12459999999999999</v>
      </c>
      <c r="JM169" s="171">
        <f t="shared" si="747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Q169:JS169" si="748">SUM(JQ158, -JQ165)</f>
        <v>0</v>
      </c>
      <c r="JR169" s="6">
        <f t="shared" si="748"/>
        <v>0</v>
      </c>
      <c r="JS169" s="6">
        <f t="shared" si="748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749">SUM(KH141, -KH143)</f>
        <v>0.16819999999999999</v>
      </c>
      <c r="KI169" s="171">
        <f t="shared" si="749"/>
        <v>0.16109999999999999</v>
      </c>
      <c r="KJ169" s="139">
        <f t="shared" si="749"/>
        <v>0.18029999999999999</v>
      </c>
      <c r="KK169" s="111">
        <f t="shared" si="749"/>
        <v>0.18049999999999999</v>
      </c>
      <c r="KL169" s="171">
        <f t="shared" si="749"/>
        <v>0.1888</v>
      </c>
      <c r="KM169" s="141">
        <f t="shared" si="749"/>
        <v>0.17759999999999998</v>
      </c>
      <c r="KN169" s="115">
        <f t="shared" si="749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0">
        <f>SUM(KX141, -KX143)</f>
        <v>0.16339999999999999</v>
      </c>
      <c r="KY169" s="111">
        <f>SUM(KY137, -KY141)</f>
        <v>0.16189999999999999</v>
      </c>
      <c r="KZ169" s="115">
        <f>SUM(KZ138, -KZ142)</f>
        <v>0.17269999999999999</v>
      </c>
      <c r="LA169" s="6">
        <f t="shared" ref="KS169:MF169" si="750">SUM(LA158, -LA165)</f>
        <v>0</v>
      </c>
      <c r="LB169" s="6">
        <f t="shared" si="750"/>
        <v>0</v>
      </c>
      <c r="LC169" s="6">
        <f t="shared" si="750"/>
        <v>0</v>
      </c>
      <c r="LD169" s="6">
        <f t="shared" si="750"/>
        <v>0</v>
      </c>
      <c r="LE169" s="6">
        <f t="shared" si="750"/>
        <v>0</v>
      </c>
      <c r="LF169" s="6">
        <f t="shared" si="750"/>
        <v>0</v>
      </c>
      <c r="LG169" s="6">
        <f t="shared" si="750"/>
        <v>0</v>
      </c>
      <c r="LH169" s="6">
        <f t="shared" si="750"/>
        <v>0</v>
      </c>
      <c r="LI169" s="6">
        <f t="shared" si="750"/>
        <v>0</v>
      </c>
      <c r="LJ169" s="6">
        <f t="shared" si="750"/>
        <v>0</v>
      </c>
      <c r="LK169" s="6">
        <f t="shared" si="750"/>
        <v>0</v>
      </c>
      <c r="LL169" s="6">
        <f t="shared" si="750"/>
        <v>0</v>
      </c>
      <c r="LM169" s="6">
        <f t="shared" si="750"/>
        <v>0</v>
      </c>
      <c r="LN169" s="6">
        <f t="shared" si="750"/>
        <v>0</v>
      </c>
      <c r="LO169" s="6">
        <f t="shared" si="750"/>
        <v>0</v>
      </c>
      <c r="LP169" s="6">
        <f t="shared" si="750"/>
        <v>0</v>
      </c>
      <c r="LQ169" s="6">
        <f t="shared" si="750"/>
        <v>0</v>
      </c>
      <c r="LR169" s="6">
        <f t="shared" si="750"/>
        <v>0</v>
      </c>
      <c r="LS169" s="6">
        <f t="shared" si="750"/>
        <v>0</v>
      </c>
      <c r="LT169" s="6">
        <f t="shared" si="750"/>
        <v>0</v>
      </c>
      <c r="LU169" s="6">
        <f t="shared" si="750"/>
        <v>0</v>
      </c>
      <c r="LV169" s="6">
        <f t="shared" si="750"/>
        <v>0</v>
      </c>
      <c r="LW169" s="6">
        <f t="shared" si="750"/>
        <v>0</v>
      </c>
      <c r="LX169" s="6">
        <f t="shared" si="750"/>
        <v>0</v>
      </c>
      <c r="LY169" s="6">
        <f t="shared" si="750"/>
        <v>0</v>
      </c>
      <c r="LZ169" s="6">
        <f t="shared" si="750"/>
        <v>0</v>
      </c>
      <c r="MA169" s="6">
        <f t="shared" si="750"/>
        <v>0</v>
      </c>
      <c r="MB169" s="6">
        <f t="shared" si="750"/>
        <v>0</v>
      </c>
      <c r="MC169" s="6">
        <f t="shared" si="750"/>
        <v>0</v>
      </c>
      <c r="MD169" s="6">
        <f t="shared" si="750"/>
        <v>0</v>
      </c>
      <c r="ME169" s="6">
        <f t="shared" si="750"/>
        <v>0</v>
      </c>
      <c r="MF169" s="6">
        <f t="shared" si="750"/>
        <v>0</v>
      </c>
      <c r="MG169" s="6">
        <f t="shared" ref="MG169:MK169" si="751">SUM(MG158, -MG165)</f>
        <v>0</v>
      </c>
      <c r="MH169" s="6">
        <f t="shared" si="751"/>
        <v>0</v>
      </c>
      <c r="MI169" s="6">
        <f t="shared" si="751"/>
        <v>0</v>
      </c>
      <c r="MJ169" s="6">
        <f t="shared" si="751"/>
        <v>0</v>
      </c>
      <c r="MK169" s="6">
        <f t="shared" si="751"/>
        <v>0</v>
      </c>
      <c r="MM169" s="6">
        <f t="shared" ref="MM169:OX169" si="752">SUM(MM158, -MM165)</f>
        <v>0</v>
      </c>
      <c r="MN169" s="6">
        <f t="shared" si="752"/>
        <v>0</v>
      </c>
      <c r="MO169" s="6">
        <f t="shared" si="752"/>
        <v>0</v>
      </c>
      <c r="MP169" s="6">
        <f t="shared" si="752"/>
        <v>0</v>
      </c>
      <c r="MQ169" s="6">
        <f t="shared" si="752"/>
        <v>0</v>
      </c>
      <c r="MR169" s="6">
        <f t="shared" si="752"/>
        <v>0</v>
      </c>
      <c r="MS169" s="6">
        <f t="shared" si="752"/>
        <v>0</v>
      </c>
      <c r="MT169" s="6">
        <f t="shared" si="752"/>
        <v>0</v>
      </c>
      <c r="MU169" s="6">
        <f t="shared" si="752"/>
        <v>0</v>
      </c>
      <c r="MV169" s="6">
        <f t="shared" si="752"/>
        <v>0</v>
      </c>
      <c r="MW169" s="6">
        <f t="shared" si="752"/>
        <v>0</v>
      </c>
      <c r="MX169" s="6">
        <f t="shared" si="752"/>
        <v>0</v>
      </c>
      <c r="MY169" s="6">
        <f t="shared" si="752"/>
        <v>0</v>
      </c>
      <c r="MZ169" s="6">
        <f t="shared" si="752"/>
        <v>0</v>
      </c>
      <c r="NA169" s="6">
        <f t="shared" si="752"/>
        <v>0</v>
      </c>
      <c r="NB169" s="6">
        <f t="shared" si="752"/>
        <v>0</v>
      </c>
      <c r="NC169" s="6">
        <f t="shared" si="752"/>
        <v>0</v>
      </c>
      <c r="ND169" s="6">
        <f t="shared" si="752"/>
        <v>0</v>
      </c>
      <c r="NE169" s="6">
        <f t="shared" si="752"/>
        <v>0</v>
      </c>
      <c r="NF169" s="6">
        <f t="shared" si="752"/>
        <v>0</v>
      </c>
      <c r="NG169" s="6">
        <f t="shared" si="752"/>
        <v>0</v>
      </c>
      <c r="NH169" s="6">
        <f t="shared" si="752"/>
        <v>0</v>
      </c>
      <c r="NI169" s="6">
        <f t="shared" si="752"/>
        <v>0</v>
      </c>
      <c r="NJ169" s="6">
        <f t="shared" si="752"/>
        <v>0</v>
      </c>
      <c r="NK169" s="6">
        <f t="shared" si="752"/>
        <v>0</v>
      </c>
      <c r="NL169" s="6">
        <f t="shared" si="752"/>
        <v>0</v>
      </c>
      <c r="NM169" s="6">
        <f t="shared" si="752"/>
        <v>0</v>
      </c>
      <c r="NN169" s="6">
        <f t="shared" si="752"/>
        <v>0</v>
      </c>
      <c r="NO169" s="6">
        <f t="shared" si="752"/>
        <v>0</v>
      </c>
      <c r="NP169" s="6">
        <f t="shared" si="752"/>
        <v>0</v>
      </c>
      <c r="NQ169" s="6">
        <f t="shared" si="752"/>
        <v>0</v>
      </c>
      <c r="NR169" s="6">
        <f t="shared" si="752"/>
        <v>0</v>
      </c>
      <c r="NS169" s="6">
        <f t="shared" si="752"/>
        <v>0</v>
      </c>
      <c r="NT169" s="6">
        <f t="shared" si="752"/>
        <v>0</v>
      </c>
      <c r="NU169" s="6">
        <f t="shared" si="752"/>
        <v>0</v>
      </c>
      <c r="NV169" s="6">
        <f t="shared" si="752"/>
        <v>0</v>
      </c>
      <c r="NW169" s="6">
        <f t="shared" si="752"/>
        <v>0</v>
      </c>
      <c r="NX169" s="6">
        <f t="shared" si="752"/>
        <v>0</v>
      </c>
      <c r="NY169" s="6">
        <f t="shared" si="752"/>
        <v>0</v>
      </c>
      <c r="NZ169" s="6">
        <f t="shared" si="752"/>
        <v>0</v>
      </c>
      <c r="OA169" s="6">
        <f t="shared" si="752"/>
        <v>0</v>
      </c>
      <c r="OB169" s="6">
        <f t="shared" si="752"/>
        <v>0</v>
      </c>
      <c r="OC169" s="6">
        <f t="shared" si="752"/>
        <v>0</v>
      </c>
      <c r="OD169" s="6">
        <f t="shared" si="752"/>
        <v>0</v>
      </c>
      <c r="OE169" s="6">
        <f t="shared" si="752"/>
        <v>0</v>
      </c>
      <c r="OF169" s="6">
        <f t="shared" si="752"/>
        <v>0</v>
      </c>
      <c r="OG169" s="6">
        <f t="shared" si="752"/>
        <v>0</v>
      </c>
      <c r="OH169" s="6">
        <f t="shared" si="752"/>
        <v>0</v>
      </c>
      <c r="OI169" s="6">
        <f t="shared" si="752"/>
        <v>0</v>
      </c>
      <c r="OJ169" s="6">
        <f t="shared" si="752"/>
        <v>0</v>
      </c>
      <c r="OK169" s="6">
        <f t="shared" si="752"/>
        <v>0</v>
      </c>
      <c r="OL169" s="6">
        <f t="shared" si="752"/>
        <v>0</v>
      </c>
      <c r="OM169" s="6">
        <f t="shared" si="752"/>
        <v>0</v>
      </c>
      <c r="ON169" s="6">
        <f t="shared" si="752"/>
        <v>0</v>
      </c>
      <c r="OO169" s="6">
        <f t="shared" si="752"/>
        <v>0</v>
      </c>
      <c r="OP169" s="6">
        <f t="shared" si="752"/>
        <v>0</v>
      </c>
      <c r="OQ169" s="6">
        <f t="shared" si="752"/>
        <v>0</v>
      </c>
      <c r="OR169" s="6">
        <f t="shared" si="752"/>
        <v>0</v>
      </c>
      <c r="OS169" s="6">
        <f t="shared" si="752"/>
        <v>0</v>
      </c>
      <c r="OT169" s="6">
        <f t="shared" si="752"/>
        <v>0</v>
      </c>
      <c r="OU169" s="6">
        <f t="shared" si="752"/>
        <v>0</v>
      </c>
      <c r="OV169" s="6">
        <f t="shared" si="752"/>
        <v>0</v>
      </c>
      <c r="OW169" s="6">
        <f t="shared" si="752"/>
        <v>0</v>
      </c>
      <c r="OX169" s="6">
        <f t="shared" si="752"/>
        <v>0</v>
      </c>
      <c r="OY169" s="6">
        <f t="shared" ref="OY169:PC169" si="753">SUM(OY158, -OY165)</f>
        <v>0</v>
      </c>
      <c r="OZ169" s="6">
        <f t="shared" si="753"/>
        <v>0</v>
      </c>
      <c r="PA169" s="6">
        <f t="shared" si="753"/>
        <v>0</v>
      </c>
      <c r="PB169" s="6">
        <f t="shared" si="753"/>
        <v>0</v>
      </c>
      <c r="PC169" s="6">
        <f t="shared" si="753"/>
        <v>0</v>
      </c>
      <c r="PE169" s="6">
        <f t="shared" ref="PE169:RP169" si="754">SUM(PE158, -PE165)</f>
        <v>0</v>
      </c>
      <c r="PF169" s="6">
        <f t="shared" si="754"/>
        <v>0</v>
      </c>
      <c r="PG169" s="6">
        <f t="shared" si="754"/>
        <v>0</v>
      </c>
      <c r="PH169" s="6">
        <f t="shared" si="754"/>
        <v>0</v>
      </c>
      <c r="PI169" s="6">
        <f t="shared" si="754"/>
        <v>0</v>
      </c>
      <c r="PJ169" s="6">
        <f t="shared" si="754"/>
        <v>0</v>
      </c>
      <c r="PK169" s="6">
        <f t="shared" si="754"/>
        <v>0</v>
      </c>
      <c r="PL169" s="6">
        <f t="shared" si="754"/>
        <v>0</v>
      </c>
      <c r="PM169" s="6">
        <f t="shared" si="754"/>
        <v>0</v>
      </c>
      <c r="PN169" s="6">
        <f t="shared" si="754"/>
        <v>0</v>
      </c>
      <c r="PO169" s="6">
        <f t="shared" si="754"/>
        <v>0</v>
      </c>
      <c r="PP169" s="6">
        <f t="shared" si="754"/>
        <v>0</v>
      </c>
      <c r="PQ169" s="6">
        <f t="shared" si="754"/>
        <v>0</v>
      </c>
      <c r="PR169" s="6">
        <f t="shared" si="754"/>
        <v>0</v>
      </c>
      <c r="PS169" s="6">
        <f t="shared" si="754"/>
        <v>0</v>
      </c>
      <c r="PT169" s="6">
        <f t="shared" si="754"/>
        <v>0</v>
      </c>
      <c r="PU169" s="6">
        <f t="shared" si="754"/>
        <v>0</v>
      </c>
      <c r="PV169" s="6">
        <f t="shared" si="754"/>
        <v>0</v>
      </c>
      <c r="PW169" s="6">
        <f t="shared" si="754"/>
        <v>0</v>
      </c>
      <c r="PX169" s="6">
        <f t="shared" si="754"/>
        <v>0</v>
      </c>
      <c r="PY169" s="6">
        <f t="shared" si="754"/>
        <v>0</v>
      </c>
      <c r="PZ169" s="6">
        <f t="shared" si="754"/>
        <v>0</v>
      </c>
      <c r="QA169" s="6">
        <f t="shared" si="754"/>
        <v>0</v>
      </c>
      <c r="QB169" s="6">
        <f t="shared" si="754"/>
        <v>0</v>
      </c>
      <c r="QC169" s="6">
        <f t="shared" si="754"/>
        <v>0</v>
      </c>
      <c r="QD169" s="6">
        <f t="shared" si="754"/>
        <v>0</v>
      </c>
      <c r="QE169" s="6">
        <f t="shared" si="754"/>
        <v>0</v>
      </c>
      <c r="QF169" s="6">
        <f t="shared" si="754"/>
        <v>0</v>
      </c>
      <c r="QG169" s="6">
        <f t="shared" si="754"/>
        <v>0</v>
      </c>
      <c r="QH169" s="6">
        <f t="shared" si="754"/>
        <v>0</v>
      </c>
      <c r="QI169" s="6">
        <f t="shared" si="754"/>
        <v>0</v>
      </c>
      <c r="QJ169" s="6">
        <f t="shared" si="754"/>
        <v>0</v>
      </c>
      <c r="QK169" s="6">
        <f t="shared" si="754"/>
        <v>0</v>
      </c>
      <c r="QL169" s="6">
        <f t="shared" si="754"/>
        <v>0</v>
      </c>
      <c r="QM169" s="6">
        <f t="shared" si="754"/>
        <v>0</v>
      </c>
      <c r="QN169" s="6">
        <f t="shared" si="754"/>
        <v>0</v>
      </c>
      <c r="QO169" s="6">
        <f t="shared" si="754"/>
        <v>0</v>
      </c>
      <c r="QP169" s="6">
        <f t="shared" si="754"/>
        <v>0</v>
      </c>
      <c r="QQ169" s="6">
        <f t="shared" si="754"/>
        <v>0</v>
      </c>
      <c r="QR169" s="6">
        <f t="shared" si="754"/>
        <v>0</v>
      </c>
      <c r="QS169" s="6">
        <f t="shared" si="754"/>
        <v>0</v>
      </c>
      <c r="QT169" s="6">
        <f t="shared" si="754"/>
        <v>0</v>
      </c>
      <c r="QU169" s="6">
        <f t="shared" si="754"/>
        <v>0</v>
      </c>
      <c r="QV169" s="6">
        <f t="shared" si="754"/>
        <v>0</v>
      </c>
      <c r="QW169" s="6">
        <f t="shared" si="754"/>
        <v>0</v>
      </c>
      <c r="QX169" s="6">
        <f t="shared" si="754"/>
        <v>0</v>
      </c>
      <c r="QY169" s="6">
        <f t="shared" si="754"/>
        <v>0</v>
      </c>
      <c r="QZ169" s="6">
        <f t="shared" si="754"/>
        <v>0</v>
      </c>
      <c r="RA169" s="6">
        <f t="shared" si="754"/>
        <v>0</v>
      </c>
      <c r="RB169" s="6">
        <f t="shared" si="754"/>
        <v>0</v>
      </c>
      <c r="RC169" s="6">
        <f t="shared" si="754"/>
        <v>0</v>
      </c>
      <c r="RD169" s="6">
        <f t="shared" si="754"/>
        <v>0</v>
      </c>
      <c r="RE169" s="6">
        <f t="shared" si="754"/>
        <v>0</v>
      </c>
      <c r="RF169" s="6">
        <f t="shared" si="754"/>
        <v>0</v>
      </c>
      <c r="RG169" s="6">
        <f t="shared" si="754"/>
        <v>0</v>
      </c>
      <c r="RH169" s="6">
        <f t="shared" si="754"/>
        <v>0</v>
      </c>
      <c r="RI169" s="6">
        <f t="shared" si="754"/>
        <v>0</v>
      </c>
      <c r="RJ169" s="6">
        <f t="shared" si="754"/>
        <v>0</v>
      </c>
      <c r="RK169" s="6">
        <f t="shared" si="754"/>
        <v>0</v>
      </c>
      <c r="RL169" s="6">
        <f t="shared" si="754"/>
        <v>0</v>
      </c>
      <c r="RM169" s="6">
        <f t="shared" si="754"/>
        <v>0</v>
      </c>
      <c r="RN169" s="6">
        <f t="shared" si="754"/>
        <v>0</v>
      </c>
      <c r="RO169" s="6">
        <f t="shared" si="754"/>
        <v>0</v>
      </c>
      <c r="RP169" s="6">
        <f t="shared" si="754"/>
        <v>0</v>
      </c>
      <c r="RQ169" s="6">
        <f t="shared" ref="RQ169:RU169" si="755">SUM(RQ158, -RQ165)</f>
        <v>0</v>
      </c>
      <c r="RR169" s="6">
        <f t="shared" si="755"/>
        <v>0</v>
      </c>
      <c r="RS169" s="6">
        <f t="shared" si="755"/>
        <v>0</v>
      </c>
      <c r="RT169" s="6">
        <f t="shared" si="755"/>
        <v>0</v>
      </c>
      <c r="RU169" s="6">
        <f t="shared" si="755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77" t="s">
        <v>64</v>
      </c>
      <c r="KY170" s="114" t="s">
        <v>40</v>
      </c>
      <c r="KZ170" s="109" t="s">
        <v>70</v>
      </c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756">SUM(FS136, -FS139)</f>
        <v>7.3099999999999998E-2</v>
      </c>
      <c r="FT171" s="174">
        <f t="shared" si="756"/>
        <v>7.0199999999999999E-2</v>
      </c>
      <c r="FU171" s="141">
        <f t="shared" si="756"/>
        <v>6.8899999999999989E-2</v>
      </c>
      <c r="FV171" s="115">
        <f t="shared" si="756"/>
        <v>6.8199999999999997E-2</v>
      </c>
      <c r="FW171" s="174">
        <f t="shared" si="756"/>
        <v>7.0999999999999994E-2</v>
      </c>
      <c r="FX171" s="141">
        <f t="shared" si="756"/>
        <v>5.4600000000000003E-2</v>
      </c>
      <c r="FY171" s="115">
        <f t="shared" si="756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757">SUM(JA140, -JA142)</f>
        <v>0.12590000000000001</v>
      </c>
      <c r="JB171" s="141">
        <f t="shared" si="757"/>
        <v>0.1386</v>
      </c>
      <c r="JC171" s="115">
        <f t="shared" si="757"/>
        <v>0.12559999999999999</v>
      </c>
      <c r="JD171" s="174">
        <f t="shared" si="757"/>
        <v>0.11890000000000001</v>
      </c>
      <c r="JE171" s="141">
        <f t="shared" si="757"/>
        <v>0.12520000000000001</v>
      </c>
      <c r="JF171" s="111">
        <f t="shared" si="757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758">SUM(KM136, -KM141)</f>
        <v>0.14129999999999998</v>
      </c>
      <c r="KN171" s="111">
        <f t="shared" si="758"/>
        <v>0.13769999999999999</v>
      </c>
      <c r="KO171" s="173">
        <f t="shared" si="758"/>
        <v>0.13780000000000001</v>
      </c>
      <c r="KP171" s="143">
        <f t="shared" si="758"/>
        <v>0.13749999999999998</v>
      </c>
      <c r="KQ171" s="115">
        <f t="shared" si="758"/>
        <v>0.1515</v>
      </c>
      <c r="KR171" s="173">
        <f t="shared" si="758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4">
        <f>SUM(KX142, -KX143)</f>
        <v>0.14600000000000002</v>
      </c>
      <c r="KY171" s="115">
        <f>SUM(KY138, -KY142)</f>
        <v>0.15789999999999998</v>
      </c>
      <c r="KZ171" s="115">
        <f>SUM(KZ136, -KZ140)</f>
        <v>0.16060000000000002</v>
      </c>
      <c r="LA171" s="6">
        <f>SUM(LA158, -LA164)</f>
        <v>0</v>
      </c>
      <c r="LB171" s="6">
        <f>SUM(LB158, -LB164,)</f>
        <v>0</v>
      </c>
      <c r="LC171" s="6">
        <f>SUM(LC159, -LC165)</f>
        <v>0</v>
      </c>
      <c r="LD171" s="6">
        <f>SUM(LD158, -LD164)</f>
        <v>0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5" t="s">
        <v>40</v>
      </c>
      <c r="KY172" s="118" t="s">
        <v>64</v>
      </c>
      <c r="KZ172" s="117" t="s">
        <v>45</v>
      </c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SUM(KX138, -KX142)</f>
        <v>0.1416</v>
      </c>
      <c r="KY173" s="115">
        <f>SUM(KY142, -KY143)</f>
        <v>0.14219999999999999</v>
      </c>
      <c r="KZ173" s="202">
        <f>SUM(KZ137, -KZ141)</f>
        <v>0.1484</v>
      </c>
      <c r="LA173" s="6">
        <f>SUM(LA159, -LA165)</f>
        <v>0</v>
      </c>
      <c r="LB173" s="6">
        <f>SUM(LB159, -LB165)</f>
        <v>0</v>
      </c>
      <c r="LC173" s="6">
        <f>SUM(LC158, -LC164)</f>
        <v>0</v>
      </c>
      <c r="LD173" s="6">
        <f>SUM(LD159, -LD165)</f>
        <v>0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Y174" s="346" t="s">
        <v>112</v>
      </c>
      <c r="AZ174" s="476" t="s">
        <v>119</v>
      </c>
      <c r="BA174" s="476" t="s">
        <v>119</v>
      </c>
      <c r="BB174" s="476" t="s">
        <v>119</v>
      </c>
      <c r="BC174" s="346" t="s">
        <v>96</v>
      </c>
      <c r="BD174" s="476" t="s">
        <v>119</v>
      </c>
      <c r="BE174" s="476" t="s">
        <v>119</v>
      </c>
      <c r="BF174" s="476" t="s">
        <v>119</v>
      </c>
      <c r="BG174" s="346" t="s">
        <v>113</v>
      </c>
      <c r="BH174" s="476" t="s">
        <v>119</v>
      </c>
      <c r="BI174" s="476" t="s">
        <v>119</v>
      </c>
      <c r="BJ174" s="476" t="s">
        <v>119</v>
      </c>
      <c r="BK174" s="476" t="s">
        <v>119</v>
      </c>
      <c r="BL174" s="345" t="s">
        <v>110</v>
      </c>
      <c r="BM174" s="476" t="s">
        <v>119</v>
      </c>
      <c r="BN174" s="476" t="s">
        <v>119</v>
      </c>
      <c r="BO174" s="476" t="s">
        <v>119</v>
      </c>
      <c r="BP174" s="502" t="s">
        <v>119</v>
      </c>
      <c r="BQ174" s="476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78" t="s">
        <v>49</v>
      </c>
      <c r="KY174" s="117" t="s">
        <v>49</v>
      </c>
      <c r="KZ174" s="118" t="s">
        <v>64</v>
      </c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Q175" s="343">
        <v>43595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759">SUM(EC164, -EC171)</f>
        <v>0</v>
      </c>
      <c r="ED175" s="6">
        <f t="shared" si="759"/>
        <v>0</v>
      </c>
      <c r="EE175" s="6">
        <f t="shared" si="759"/>
        <v>0</v>
      </c>
      <c r="EF175" s="6">
        <f t="shared" si="759"/>
        <v>0</v>
      </c>
      <c r="EG175" s="6">
        <f t="shared" si="759"/>
        <v>0</v>
      </c>
      <c r="EH175" s="6">
        <f t="shared" si="759"/>
        <v>0</v>
      </c>
      <c r="EI175" s="6">
        <f t="shared" si="759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760">SUM(GV164, -GV171)</f>
        <v>0</v>
      </c>
      <c r="GW175" s="6">
        <f t="shared" si="760"/>
        <v>0</v>
      </c>
      <c r="GX175" s="6">
        <f t="shared" si="760"/>
        <v>0</v>
      </c>
      <c r="GY175" s="6">
        <f t="shared" si="760"/>
        <v>0</v>
      </c>
      <c r="GZ175" s="6">
        <f t="shared" si="760"/>
        <v>0</v>
      </c>
      <c r="HA175" s="6">
        <f t="shared" si="760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Q175:JS175" si="761">SUM(JQ164, -JQ171)</f>
        <v>0</v>
      </c>
      <c r="JR175" s="6">
        <f t="shared" si="761"/>
        <v>0</v>
      </c>
      <c r="JS175" s="6">
        <f t="shared" si="761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74">
        <f>SUM(KX136, -KX140)</f>
        <v>0.13469999999999999</v>
      </c>
      <c r="KY175" s="115">
        <f>SUM(KY136, -KY140)</f>
        <v>0.13880000000000001</v>
      </c>
      <c r="KZ175" s="115">
        <f>SUM(KZ142, -KZ143)</f>
        <v>0.14430000000000001</v>
      </c>
      <c r="LA175" s="6">
        <f t="shared" ref="KS175:MF175" si="762">SUM(LA164, -LA171)</f>
        <v>0</v>
      </c>
      <c r="LB175" s="6">
        <f t="shared" si="762"/>
        <v>0</v>
      </c>
      <c r="LC175" s="6">
        <f t="shared" si="762"/>
        <v>0</v>
      </c>
      <c r="LD175" s="6">
        <f t="shared" si="762"/>
        <v>0</v>
      </c>
      <c r="LE175" s="6">
        <f t="shared" si="762"/>
        <v>0</v>
      </c>
      <c r="LF175" s="6">
        <f t="shared" si="762"/>
        <v>0</v>
      </c>
      <c r="LG175" s="6">
        <f t="shared" si="762"/>
        <v>0</v>
      </c>
      <c r="LH175" s="6">
        <f t="shared" si="762"/>
        <v>0</v>
      </c>
      <c r="LI175" s="6">
        <f t="shared" si="762"/>
        <v>0</v>
      </c>
      <c r="LJ175" s="6">
        <f t="shared" si="762"/>
        <v>0</v>
      </c>
      <c r="LK175" s="6">
        <f t="shared" si="762"/>
        <v>0</v>
      </c>
      <c r="LL175" s="6">
        <f t="shared" si="762"/>
        <v>0</v>
      </c>
      <c r="LM175" s="6">
        <f t="shared" si="762"/>
        <v>0</v>
      </c>
      <c r="LN175" s="6">
        <f t="shared" si="762"/>
        <v>0</v>
      </c>
      <c r="LO175" s="6">
        <f t="shared" si="762"/>
        <v>0</v>
      </c>
      <c r="LP175" s="6">
        <f t="shared" si="762"/>
        <v>0</v>
      </c>
      <c r="LQ175" s="6">
        <f t="shared" si="762"/>
        <v>0</v>
      </c>
      <c r="LR175" s="6">
        <f t="shared" si="762"/>
        <v>0</v>
      </c>
      <c r="LS175" s="6">
        <f t="shared" si="762"/>
        <v>0</v>
      </c>
      <c r="LT175" s="6">
        <f t="shared" si="762"/>
        <v>0</v>
      </c>
      <c r="LU175" s="6">
        <f t="shared" si="762"/>
        <v>0</v>
      </c>
      <c r="LV175" s="6">
        <f t="shared" si="762"/>
        <v>0</v>
      </c>
      <c r="LW175" s="6">
        <f t="shared" si="762"/>
        <v>0</v>
      </c>
      <c r="LX175" s="6">
        <f t="shared" si="762"/>
        <v>0</v>
      </c>
      <c r="LY175" s="6">
        <f t="shared" si="762"/>
        <v>0</v>
      </c>
      <c r="LZ175" s="6">
        <f t="shared" si="762"/>
        <v>0</v>
      </c>
      <c r="MA175" s="6">
        <f t="shared" si="762"/>
        <v>0</v>
      </c>
      <c r="MB175" s="6">
        <f t="shared" si="762"/>
        <v>0</v>
      </c>
      <c r="MC175" s="6">
        <f t="shared" si="762"/>
        <v>0</v>
      </c>
      <c r="MD175" s="6">
        <f t="shared" si="762"/>
        <v>0</v>
      </c>
      <c r="ME175" s="6">
        <f t="shared" si="762"/>
        <v>0</v>
      </c>
      <c r="MF175" s="6">
        <f t="shared" si="762"/>
        <v>0</v>
      </c>
      <c r="MG175" s="6">
        <f t="shared" ref="MG175:MK175" si="763">SUM(MG164, -MG171)</f>
        <v>0</v>
      </c>
      <c r="MH175" s="6">
        <f t="shared" si="763"/>
        <v>0</v>
      </c>
      <c r="MI175" s="6">
        <f t="shared" si="763"/>
        <v>0</v>
      </c>
      <c r="MJ175" s="6">
        <f t="shared" si="763"/>
        <v>0</v>
      </c>
      <c r="MK175" s="6">
        <f t="shared" si="763"/>
        <v>0</v>
      </c>
      <c r="MM175" s="6">
        <f t="shared" ref="MM175:OX175" si="764">SUM(MM164, -MM171)</f>
        <v>0</v>
      </c>
      <c r="MN175" s="6">
        <f t="shared" si="764"/>
        <v>0</v>
      </c>
      <c r="MO175" s="6">
        <f t="shared" si="764"/>
        <v>0</v>
      </c>
      <c r="MP175" s="6">
        <f t="shared" si="764"/>
        <v>0</v>
      </c>
      <c r="MQ175" s="6">
        <f t="shared" si="764"/>
        <v>0</v>
      </c>
      <c r="MR175" s="6">
        <f t="shared" si="764"/>
        <v>0</v>
      </c>
      <c r="MS175" s="6">
        <f t="shared" si="764"/>
        <v>0</v>
      </c>
      <c r="MT175" s="6">
        <f t="shared" si="764"/>
        <v>0</v>
      </c>
      <c r="MU175" s="6">
        <f t="shared" si="764"/>
        <v>0</v>
      </c>
      <c r="MV175" s="6">
        <f t="shared" si="764"/>
        <v>0</v>
      </c>
      <c r="MW175" s="6">
        <f t="shared" si="764"/>
        <v>0</v>
      </c>
      <c r="MX175" s="6">
        <f t="shared" si="764"/>
        <v>0</v>
      </c>
      <c r="MY175" s="6">
        <f t="shared" si="764"/>
        <v>0</v>
      </c>
      <c r="MZ175" s="6">
        <f t="shared" si="764"/>
        <v>0</v>
      </c>
      <c r="NA175" s="6">
        <f t="shared" si="764"/>
        <v>0</v>
      </c>
      <c r="NB175" s="6">
        <f t="shared" si="764"/>
        <v>0</v>
      </c>
      <c r="NC175" s="6">
        <f t="shared" si="764"/>
        <v>0</v>
      </c>
      <c r="ND175" s="6">
        <f t="shared" si="764"/>
        <v>0</v>
      </c>
      <c r="NE175" s="6">
        <f t="shared" si="764"/>
        <v>0</v>
      </c>
      <c r="NF175" s="6">
        <f t="shared" si="764"/>
        <v>0</v>
      </c>
      <c r="NG175" s="6">
        <f t="shared" si="764"/>
        <v>0</v>
      </c>
      <c r="NH175" s="6">
        <f t="shared" si="764"/>
        <v>0</v>
      </c>
      <c r="NI175" s="6">
        <f t="shared" si="764"/>
        <v>0</v>
      </c>
      <c r="NJ175" s="6">
        <f t="shared" si="764"/>
        <v>0</v>
      </c>
      <c r="NK175" s="6">
        <f t="shared" si="764"/>
        <v>0</v>
      </c>
      <c r="NL175" s="6">
        <f t="shared" si="764"/>
        <v>0</v>
      </c>
      <c r="NM175" s="6">
        <f t="shared" si="764"/>
        <v>0</v>
      </c>
      <c r="NN175" s="6">
        <f t="shared" si="764"/>
        <v>0</v>
      </c>
      <c r="NO175" s="6">
        <f t="shared" si="764"/>
        <v>0</v>
      </c>
      <c r="NP175" s="6">
        <f t="shared" si="764"/>
        <v>0</v>
      </c>
      <c r="NQ175" s="6">
        <f t="shared" si="764"/>
        <v>0</v>
      </c>
      <c r="NR175" s="6">
        <f t="shared" si="764"/>
        <v>0</v>
      </c>
      <c r="NS175" s="6">
        <f t="shared" si="764"/>
        <v>0</v>
      </c>
      <c r="NT175" s="6">
        <f t="shared" si="764"/>
        <v>0</v>
      </c>
      <c r="NU175" s="6">
        <f t="shared" si="764"/>
        <v>0</v>
      </c>
      <c r="NV175" s="6">
        <f t="shared" si="764"/>
        <v>0</v>
      </c>
      <c r="NW175" s="6">
        <f t="shared" si="764"/>
        <v>0</v>
      </c>
      <c r="NX175" s="6">
        <f t="shared" si="764"/>
        <v>0</v>
      </c>
      <c r="NY175" s="6">
        <f t="shared" si="764"/>
        <v>0</v>
      </c>
      <c r="NZ175" s="6">
        <f t="shared" si="764"/>
        <v>0</v>
      </c>
      <c r="OA175" s="6">
        <f t="shared" si="764"/>
        <v>0</v>
      </c>
      <c r="OB175" s="6">
        <f t="shared" si="764"/>
        <v>0</v>
      </c>
      <c r="OC175" s="6">
        <f t="shared" si="764"/>
        <v>0</v>
      </c>
      <c r="OD175" s="6">
        <f t="shared" si="764"/>
        <v>0</v>
      </c>
      <c r="OE175" s="6">
        <f t="shared" si="764"/>
        <v>0</v>
      </c>
      <c r="OF175" s="6">
        <f t="shared" si="764"/>
        <v>0</v>
      </c>
      <c r="OG175" s="6">
        <f t="shared" si="764"/>
        <v>0</v>
      </c>
      <c r="OH175" s="6">
        <f t="shared" si="764"/>
        <v>0</v>
      </c>
      <c r="OI175" s="6">
        <f t="shared" si="764"/>
        <v>0</v>
      </c>
      <c r="OJ175" s="6">
        <f t="shared" si="764"/>
        <v>0</v>
      </c>
      <c r="OK175" s="6">
        <f t="shared" si="764"/>
        <v>0</v>
      </c>
      <c r="OL175" s="6">
        <f t="shared" si="764"/>
        <v>0</v>
      </c>
      <c r="OM175" s="6">
        <f t="shared" si="764"/>
        <v>0</v>
      </c>
      <c r="ON175" s="6">
        <f t="shared" si="764"/>
        <v>0</v>
      </c>
      <c r="OO175" s="6">
        <f t="shared" si="764"/>
        <v>0</v>
      </c>
      <c r="OP175" s="6">
        <f t="shared" si="764"/>
        <v>0</v>
      </c>
      <c r="OQ175" s="6">
        <f t="shared" si="764"/>
        <v>0</v>
      </c>
      <c r="OR175" s="6">
        <f t="shared" si="764"/>
        <v>0</v>
      </c>
      <c r="OS175" s="6">
        <f t="shared" si="764"/>
        <v>0</v>
      </c>
      <c r="OT175" s="6">
        <f t="shared" si="764"/>
        <v>0</v>
      </c>
      <c r="OU175" s="6">
        <f t="shared" si="764"/>
        <v>0</v>
      </c>
      <c r="OV175" s="6">
        <f t="shared" si="764"/>
        <v>0</v>
      </c>
      <c r="OW175" s="6">
        <f t="shared" si="764"/>
        <v>0</v>
      </c>
      <c r="OX175" s="6">
        <f t="shared" si="764"/>
        <v>0</v>
      </c>
      <c r="OY175" s="6">
        <f t="shared" ref="OY175:PC175" si="765">SUM(OY164, -OY171)</f>
        <v>0</v>
      </c>
      <c r="OZ175" s="6">
        <f t="shared" si="765"/>
        <v>0</v>
      </c>
      <c r="PA175" s="6">
        <f t="shared" si="765"/>
        <v>0</v>
      </c>
      <c r="PB175" s="6">
        <f t="shared" si="765"/>
        <v>0</v>
      </c>
      <c r="PC175" s="6">
        <f t="shared" si="765"/>
        <v>0</v>
      </c>
      <c r="PE175" s="6">
        <f t="shared" ref="PE175:RP175" si="766">SUM(PE164, -PE171)</f>
        <v>0</v>
      </c>
      <c r="PF175" s="6">
        <f t="shared" si="766"/>
        <v>0</v>
      </c>
      <c r="PG175" s="6">
        <f t="shared" si="766"/>
        <v>0</v>
      </c>
      <c r="PH175" s="6">
        <f t="shared" si="766"/>
        <v>0</v>
      </c>
      <c r="PI175" s="6">
        <f t="shared" si="766"/>
        <v>0</v>
      </c>
      <c r="PJ175" s="6">
        <f t="shared" si="766"/>
        <v>0</v>
      </c>
      <c r="PK175" s="6">
        <f t="shared" si="766"/>
        <v>0</v>
      </c>
      <c r="PL175" s="6">
        <f t="shared" si="766"/>
        <v>0</v>
      </c>
      <c r="PM175" s="6">
        <f t="shared" si="766"/>
        <v>0</v>
      </c>
      <c r="PN175" s="6">
        <f t="shared" si="766"/>
        <v>0</v>
      </c>
      <c r="PO175" s="6">
        <f t="shared" si="766"/>
        <v>0</v>
      </c>
      <c r="PP175" s="6">
        <f t="shared" si="766"/>
        <v>0</v>
      </c>
      <c r="PQ175" s="6">
        <f t="shared" si="766"/>
        <v>0</v>
      </c>
      <c r="PR175" s="6">
        <f t="shared" si="766"/>
        <v>0</v>
      </c>
      <c r="PS175" s="6">
        <f t="shared" si="766"/>
        <v>0</v>
      </c>
      <c r="PT175" s="6">
        <f t="shared" si="766"/>
        <v>0</v>
      </c>
      <c r="PU175" s="6">
        <f t="shared" si="766"/>
        <v>0</v>
      </c>
      <c r="PV175" s="6">
        <f t="shared" si="766"/>
        <v>0</v>
      </c>
      <c r="PW175" s="6">
        <f t="shared" si="766"/>
        <v>0</v>
      </c>
      <c r="PX175" s="6">
        <f t="shared" si="766"/>
        <v>0</v>
      </c>
      <c r="PY175" s="6">
        <f t="shared" si="766"/>
        <v>0</v>
      </c>
      <c r="PZ175" s="6">
        <f t="shared" si="766"/>
        <v>0</v>
      </c>
      <c r="QA175" s="6">
        <f t="shared" si="766"/>
        <v>0</v>
      </c>
      <c r="QB175" s="6">
        <f t="shared" si="766"/>
        <v>0</v>
      </c>
      <c r="QC175" s="6">
        <f t="shared" si="766"/>
        <v>0</v>
      </c>
      <c r="QD175" s="6">
        <f t="shared" si="766"/>
        <v>0</v>
      </c>
      <c r="QE175" s="6">
        <f t="shared" si="766"/>
        <v>0</v>
      </c>
      <c r="QF175" s="6">
        <f t="shared" si="766"/>
        <v>0</v>
      </c>
      <c r="QG175" s="6">
        <f t="shared" si="766"/>
        <v>0</v>
      </c>
      <c r="QH175" s="6">
        <f t="shared" si="766"/>
        <v>0</v>
      </c>
      <c r="QI175" s="6">
        <f t="shared" si="766"/>
        <v>0</v>
      </c>
      <c r="QJ175" s="6">
        <f t="shared" si="766"/>
        <v>0</v>
      </c>
      <c r="QK175" s="6">
        <f t="shared" si="766"/>
        <v>0</v>
      </c>
      <c r="QL175" s="6">
        <f t="shared" si="766"/>
        <v>0</v>
      </c>
      <c r="QM175" s="6">
        <f t="shared" si="766"/>
        <v>0</v>
      </c>
      <c r="QN175" s="6">
        <f t="shared" si="766"/>
        <v>0</v>
      </c>
      <c r="QO175" s="6">
        <f t="shared" si="766"/>
        <v>0</v>
      </c>
      <c r="QP175" s="6">
        <f t="shared" si="766"/>
        <v>0</v>
      </c>
      <c r="QQ175" s="6">
        <f t="shared" si="766"/>
        <v>0</v>
      </c>
      <c r="QR175" s="6">
        <f t="shared" si="766"/>
        <v>0</v>
      </c>
      <c r="QS175" s="6">
        <f t="shared" si="766"/>
        <v>0</v>
      </c>
      <c r="QT175" s="6">
        <f t="shared" si="766"/>
        <v>0</v>
      </c>
      <c r="QU175" s="6">
        <f t="shared" si="766"/>
        <v>0</v>
      </c>
      <c r="QV175" s="6">
        <f t="shared" si="766"/>
        <v>0</v>
      </c>
      <c r="QW175" s="6">
        <f t="shared" si="766"/>
        <v>0</v>
      </c>
      <c r="QX175" s="6">
        <f t="shared" si="766"/>
        <v>0</v>
      </c>
      <c r="QY175" s="6">
        <f t="shared" si="766"/>
        <v>0</v>
      </c>
      <c r="QZ175" s="6">
        <f t="shared" si="766"/>
        <v>0</v>
      </c>
      <c r="RA175" s="6">
        <f t="shared" si="766"/>
        <v>0</v>
      </c>
      <c r="RB175" s="6">
        <f t="shared" si="766"/>
        <v>0</v>
      </c>
      <c r="RC175" s="6">
        <f t="shared" si="766"/>
        <v>0</v>
      </c>
      <c r="RD175" s="6">
        <f t="shared" si="766"/>
        <v>0</v>
      </c>
      <c r="RE175" s="6">
        <f t="shared" si="766"/>
        <v>0</v>
      </c>
      <c r="RF175" s="6">
        <f t="shared" si="766"/>
        <v>0</v>
      </c>
      <c r="RG175" s="6">
        <f t="shared" si="766"/>
        <v>0</v>
      </c>
      <c r="RH175" s="6">
        <f t="shared" si="766"/>
        <v>0</v>
      </c>
      <c r="RI175" s="6">
        <f t="shared" si="766"/>
        <v>0</v>
      </c>
      <c r="RJ175" s="6">
        <f t="shared" si="766"/>
        <v>0</v>
      </c>
      <c r="RK175" s="6">
        <f t="shared" si="766"/>
        <v>0</v>
      </c>
      <c r="RL175" s="6">
        <f t="shared" si="766"/>
        <v>0</v>
      </c>
      <c r="RM175" s="6">
        <f t="shared" si="766"/>
        <v>0</v>
      </c>
      <c r="RN175" s="6">
        <f t="shared" si="766"/>
        <v>0</v>
      </c>
      <c r="RO175" s="6">
        <f t="shared" si="766"/>
        <v>0</v>
      </c>
      <c r="RP175" s="6">
        <f t="shared" si="766"/>
        <v>0</v>
      </c>
      <c r="RQ175" s="6">
        <f t="shared" ref="RQ175:RU175" si="767">SUM(RQ164, -RQ171)</f>
        <v>0</v>
      </c>
      <c r="RR175" s="6">
        <f t="shared" si="767"/>
        <v>0</v>
      </c>
      <c r="RS175" s="6">
        <f t="shared" si="767"/>
        <v>0</v>
      </c>
      <c r="RT175" s="6">
        <f t="shared" si="767"/>
        <v>0</v>
      </c>
      <c r="RU175" s="6">
        <f t="shared" si="767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Q176" s="22">
        <v>0.31929999999999997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69" t="s">
        <v>70</v>
      </c>
      <c r="KY176" s="109" t="s">
        <v>70</v>
      </c>
      <c r="KZ176" s="183" t="s">
        <v>53</v>
      </c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s="41">
        <v>7.2900000000000006E-2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768">SUM(JB136, -JB140)</f>
        <v>0.1012</v>
      </c>
      <c r="JC177" s="115">
        <f t="shared" si="768"/>
        <v>9.7799999999999998E-2</v>
      </c>
      <c r="JD177" s="174">
        <f t="shared" si="768"/>
        <v>0.1033</v>
      </c>
      <c r="JE177" s="141">
        <f t="shared" si="768"/>
        <v>9.6699999999999994E-2</v>
      </c>
      <c r="JF177" s="115">
        <f t="shared" si="768"/>
        <v>0.1069</v>
      </c>
      <c r="JG177" s="174">
        <f t="shared" si="768"/>
        <v>8.4100000000000008E-2</v>
      </c>
      <c r="JH177" s="139">
        <f t="shared" si="768"/>
        <v>8.3900000000000002E-2</v>
      </c>
      <c r="JI177" s="111">
        <f t="shared" si="768"/>
        <v>9.1300000000000006E-2</v>
      </c>
      <c r="JJ177" s="171">
        <f t="shared" si="768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SUM(KX137, -KX140)</f>
        <v>0.13419999999999999</v>
      </c>
      <c r="KY177" s="115">
        <f>SUM(KY137, -KY140)</f>
        <v>0.13219999999999998</v>
      </c>
      <c r="KZ177" s="202">
        <f>SUM(KZ139, -KZ142)</f>
        <v>0.1288</v>
      </c>
      <c r="LA177" s="6">
        <f>SUM(LA164, -LA170)</f>
        <v>0</v>
      </c>
      <c r="LB177" s="6">
        <f>SUM(LB164, -LB170,)</f>
        <v>0</v>
      </c>
      <c r="LC177" s="6">
        <f>SUM(LC165, -LC171)</f>
        <v>0</v>
      </c>
      <c r="LD177" s="6">
        <f>SUM(LD164, -LD170)</f>
        <v>0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s="31">
        <v>6.6699999999999995E-2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75" t="s">
        <v>38</v>
      </c>
      <c r="KY178" s="114" t="s">
        <v>38</v>
      </c>
      <c r="KZ178" s="117" t="s">
        <v>49</v>
      </c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Q179" s="7">
        <v>3.85E-2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3">
        <f>SUM(KX138, -KX141)</f>
        <v>0.1242</v>
      </c>
      <c r="KY179" s="113">
        <f>SUM(KY138, -KY141)</f>
        <v>0.12720000000000001</v>
      </c>
      <c r="KZ179" s="115">
        <f>SUM(KZ137, -KZ140)</f>
        <v>0.12720000000000001</v>
      </c>
      <c r="LA179" s="6">
        <f>SUM(LA165, -LA171)</f>
        <v>0</v>
      </c>
      <c r="LB179" s="6">
        <f>SUM(LB165, -LB171)</f>
        <v>0</v>
      </c>
      <c r="LC179" s="6">
        <f>SUM(LC164, -LC170)</f>
        <v>0</v>
      </c>
      <c r="LD179" s="6">
        <f>SUM(LD165, -LD171)</f>
        <v>0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Q180" s="16">
        <v>3.44E-2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53</v>
      </c>
      <c r="KY180" s="183" t="s">
        <v>53</v>
      </c>
      <c r="KZ180" s="114" t="s">
        <v>38</v>
      </c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Q181" s="35">
        <v>-0.105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769">SUM(EC170, -EC177)</f>
        <v>0</v>
      </c>
      <c r="ED181" s="6">
        <f t="shared" si="769"/>
        <v>0</v>
      </c>
      <c r="EE181" s="6">
        <f t="shared" si="769"/>
        <v>0</v>
      </c>
      <c r="EF181" s="6">
        <f t="shared" si="769"/>
        <v>0</v>
      </c>
      <c r="EG181" s="6">
        <f t="shared" si="769"/>
        <v>0</v>
      </c>
      <c r="EH181" s="6">
        <f t="shared" si="769"/>
        <v>0</v>
      </c>
      <c r="EI181" s="6">
        <f t="shared" si="769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770">SUM(GV170, -GV177)</f>
        <v>0</v>
      </c>
      <c r="GW181" s="6">
        <f t="shared" si="770"/>
        <v>0</v>
      </c>
      <c r="GX181" s="6">
        <f t="shared" si="770"/>
        <v>0</v>
      </c>
      <c r="GY181" s="6">
        <f t="shared" si="770"/>
        <v>0</v>
      </c>
      <c r="GZ181" s="6">
        <f t="shared" si="770"/>
        <v>0</v>
      </c>
      <c r="HA181" s="6">
        <f t="shared" si="770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Q181:JS181" si="771">SUM(JQ170, -JQ177)</f>
        <v>0</v>
      </c>
      <c r="JR181" s="6">
        <f t="shared" si="771"/>
        <v>0</v>
      </c>
      <c r="JS181" s="6">
        <f t="shared" si="771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82">
        <f>SUM(KX139, -KX142)</f>
        <v>0.1081</v>
      </c>
      <c r="KY181" s="202">
        <f>SUM(KY139, -KY142)</f>
        <v>0.12640000000000001</v>
      </c>
      <c r="KZ181" s="113">
        <f>SUM(KZ138, -KZ141)</f>
        <v>0.1234</v>
      </c>
      <c r="LA181" s="6">
        <f t="shared" ref="KS181:MF181" si="772">SUM(LA170, -LA177)</f>
        <v>0</v>
      </c>
      <c r="LB181" s="6">
        <f t="shared" si="772"/>
        <v>0</v>
      </c>
      <c r="LC181" s="6">
        <f t="shared" si="772"/>
        <v>0</v>
      </c>
      <c r="LD181" s="6">
        <f t="shared" si="772"/>
        <v>0</v>
      </c>
      <c r="LE181" s="6">
        <f t="shared" si="772"/>
        <v>0</v>
      </c>
      <c r="LF181" s="6">
        <f t="shared" si="772"/>
        <v>0</v>
      </c>
      <c r="LG181" s="6">
        <f t="shared" si="772"/>
        <v>0</v>
      </c>
      <c r="LH181" s="6">
        <f t="shared" si="772"/>
        <v>0</v>
      </c>
      <c r="LI181" s="6">
        <f t="shared" si="772"/>
        <v>0</v>
      </c>
      <c r="LJ181" s="6">
        <f t="shared" si="772"/>
        <v>0</v>
      </c>
      <c r="LK181" s="6">
        <f t="shared" si="772"/>
        <v>0</v>
      </c>
      <c r="LL181" s="6">
        <f t="shared" si="772"/>
        <v>0</v>
      </c>
      <c r="LM181" s="6">
        <f t="shared" si="772"/>
        <v>0</v>
      </c>
      <c r="LN181" s="6">
        <f t="shared" si="772"/>
        <v>0</v>
      </c>
      <c r="LO181" s="6">
        <f t="shared" si="772"/>
        <v>0</v>
      </c>
      <c r="LP181" s="6">
        <f t="shared" si="772"/>
        <v>0</v>
      </c>
      <c r="LQ181" s="6">
        <f t="shared" si="772"/>
        <v>0</v>
      </c>
      <c r="LR181" s="6">
        <f t="shared" si="772"/>
        <v>0</v>
      </c>
      <c r="LS181" s="6">
        <f t="shared" si="772"/>
        <v>0</v>
      </c>
      <c r="LT181" s="6">
        <f t="shared" si="772"/>
        <v>0</v>
      </c>
      <c r="LU181" s="6">
        <f t="shared" si="772"/>
        <v>0</v>
      </c>
      <c r="LV181" s="6">
        <f t="shared" si="772"/>
        <v>0</v>
      </c>
      <c r="LW181" s="6">
        <f t="shared" si="772"/>
        <v>0</v>
      </c>
      <c r="LX181" s="6">
        <f t="shared" si="772"/>
        <v>0</v>
      </c>
      <c r="LY181" s="6">
        <f t="shared" si="772"/>
        <v>0</v>
      </c>
      <c r="LZ181" s="6">
        <f t="shared" si="772"/>
        <v>0</v>
      </c>
      <c r="MA181" s="6">
        <f t="shared" si="772"/>
        <v>0</v>
      </c>
      <c r="MB181" s="6">
        <f t="shared" si="772"/>
        <v>0</v>
      </c>
      <c r="MC181" s="6">
        <f t="shared" si="772"/>
        <v>0</v>
      </c>
      <c r="MD181" s="6">
        <f t="shared" si="772"/>
        <v>0</v>
      </c>
      <c r="ME181" s="6">
        <f t="shared" si="772"/>
        <v>0</v>
      </c>
      <c r="MF181" s="6">
        <f t="shared" si="772"/>
        <v>0</v>
      </c>
      <c r="MG181" s="6">
        <f t="shared" ref="MG181:MK181" si="773">SUM(MG170, -MG177)</f>
        <v>0</v>
      </c>
      <c r="MH181" s="6">
        <f t="shared" si="773"/>
        <v>0</v>
      </c>
      <c r="MI181" s="6">
        <f t="shared" si="773"/>
        <v>0</v>
      </c>
      <c r="MJ181" s="6">
        <f t="shared" si="773"/>
        <v>0</v>
      </c>
      <c r="MK181" s="6">
        <f t="shared" si="773"/>
        <v>0</v>
      </c>
      <c r="MM181" s="6">
        <f t="shared" ref="MM181:OX181" si="774">SUM(MM170, -MM177)</f>
        <v>0</v>
      </c>
      <c r="MN181" s="6">
        <f t="shared" si="774"/>
        <v>0</v>
      </c>
      <c r="MO181" s="6">
        <f t="shared" si="774"/>
        <v>0</v>
      </c>
      <c r="MP181" s="6">
        <f t="shared" si="774"/>
        <v>0</v>
      </c>
      <c r="MQ181" s="6">
        <f t="shared" si="774"/>
        <v>0</v>
      </c>
      <c r="MR181" s="6">
        <f t="shared" si="774"/>
        <v>0</v>
      </c>
      <c r="MS181" s="6">
        <f t="shared" si="774"/>
        <v>0</v>
      </c>
      <c r="MT181" s="6">
        <f t="shared" si="774"/>
        <v>0</v>
      </c>
      <c r="MU181" s="6">
        <f t="shared" si="774"/>
        <v>0</v>
      </c>
      <c r="MV181" s="6">
        <f t="shared" si="774"/>
        <v>0</v>
      </c>
      <c r="MW181" s="6">
        <f t="shared" si="774"/>
        <v>0</v>
      </c>
      <c r="MX181" s="6">
        <f t="shared" si="774"/>
        <v>0</v>
      </c>
      <c r="MY181" s="6">
        <f t="shared" si="774"/>
        <v>0</v>
      </c>
      <c r="MZ181" s="6">
        <f t="shared" si="774"/>
        <v>0</v>
      </c>
      <c r="NA181" s="6">
        <f t="shared" si="774"/>
        <v>0</v>
      </c>
      <c r="NB181" s="6">
        <f t="shared" si="774"/>
        <v>0</v>
      </c>
      <c r="NC181" s="6">
        <f t="shared" si="774"/>
        <v>0</v>
      </c>
      <c r="ND181" s="6">
        <f t="shared" si="774"/>
        <v>0</v>
      </c>
      <c r="NE181" s="6">
        <f t="shared" si="774"/>
        <v>0</v>
      </c>
      <c r="NF181" s="6">
        <f t="shared" si="774"/>
        <v>0</v>
      </c>
      <c r="NG181" s="6">
        <f t="shared" si="774"/>
        <v>0</v>
      </c>
      <c r="NH181" s="6">
        <f t="shared" si="774"/>
        <v>0</v>
      </c>
      <c r="NI181" s="6">
        <f t="shared" si="774"/>
        <v>0</v>
      </c>
      <c r="NJ181" s="6">
        <f t="shared" si="774"/>
        <v>0</v>
      </c>
      <c r="NK181" s="6">
        <f t="shared" si="774"/>
        <v>0</v>
      </c>
      <c r="NL181" s="6">
        <f t="shared" si="774"/>
        <v>0</v>
      </c>
      <c r="NM181" s="6">
        <f t="shared" si="774"/>
        <v>0</v>
      </c>
      <c r="NN181" s="6">
        <f t="shared" si="774"/>
        <v>0</v>
      </c>
      <c r="NO181" s="6">
        <f t="shared" si="774"/>
        <v>0</v>
      </c>
      <c r="NP181" s="6">
        <f t="shared" si="774"/>
        <v>0</v>
      </c>
      <c r="NQ181" s="6">
        <f t="shared" si="774"/>
        <v>0</v>
      </c>
      <c r="NR181" s="6">
        <f t="shared" si="774"/>
        <v>0</v>
      </c>
      <c r="NS181" s="6">
        <f t="shared" si="774"/>
        <v>0</v>
      </c>
      <c r="NT181" s="6">
        <f t="shared" si="774"/>
        <v>0</v>
      </c>
      <c r="NU181" s="6">
        <f t="shared" si="774"/>
        <v>0</v>
      </c>
      <c r="NV181" s="6">
        <f t="shared" si="774"/>
        <v>0</v>
      </c>
      <c r="NW181" s="6">
        <f t="shared" si="774"/>
        <v>0</v>
      </c>
      <c r="NX181" s="6">
        <f t="shared" si="774"/>
        <v>0</v>
      </c>
      <c r="NY181" s="6">
        <f t="shared" si="774"/>
        <v>0</v>
      </c>
      <c r="NZ181" s="6">
        <f t="shared" si="774"/>
        <v>0</v>
      </c>
      <c r="OA181" s="6">
        <f t="shared" si="774"/>
        <v>0</v>
      </c>
      <c r="OB181" s="6">
        <f t="shared" si="774"/>
        <v>0</v>
      </c>
      <c r="OC181" s="6">
        <f t="shared" si="774"/>
        <v>0</v>
      </c>
      <c r="OD181" s="6">
        <f t="shared" si="774"/>
        <v>0</v>
      </c>
      <c r="OE181" s="6">
        <f t="shared" si="774"/>
        <v>0</v>
      </c>
      <c r="OF181" s="6">
        <f t="shared" si="774"/>
        <v>0</v>
      </c>
      <c r="OG181" s="6">
        <f t="shared" si="774"/>
        <v>0</v>
      </c>
      <c r="OH181" s="6">
        <f t="shared" si="774"/>
        <v>0</v>
      </c>
      <c r="OI181" s="6">
        <f t="shared" si="774"/>
        <v>0</v>
      </c>
      <c r="OJ181" s="6">
        <f t="shared" si="774"/>
        <v>0</v>
      </c>
      <c r="OK181" s="6">
        <f t="shared" si="774"/>
        <v>0</v>
      </c>
      <c r="OL181" s="6">
        <f t="shared" si="774"/>
        <v>0</v>
      </c>
      <c r="OM181" s="6">
        <f t="shared" si="774"/>
        <v>0</v>
      </c>
      <c r="ON181" s="6">
        <f t="shared" si="774"/>
        <v>0</v>
      </c>
      <c r="OO181" s="6">
        <f t="shared" si="774"/>
        <v>0</v>
      </c>
      <c r="OP181" s="6">
        <f t="shared" si="774"/>
        <v>0</v>
      </c>
      <c r="OQ181" s="6">
        <f t="shared" si="774"/>
        <v>0</v>
      </c>
      <c r="OR181" s="6">
        <f t="shared" si="774"/>
        <v>0</v>
      </c>
      <c r="OS181" s="6">
        <f t="shared" si="774"/>
        <v>0</v>
      </c>
      <c r="OT181" s="6">
        <f t="shared" si="774"/>
        <v>0</v>
      </c>
      <c r="OU181" s="6">
        <f t="shared" si="774"/>
        <v>0</v>
      </c>
      <c r="OV181" s="6">
        <f t="shared" si="774"/>
        <v>0</v>
      </c>
      <c r="OW181" s="6">
        <f t="shared" si="774"/>
        <v>0</v>
      </c>
      <c r="OX181" s="6">
        <f t="shared" si="774"/>
        <v>0</v>
      </c>
      <c r="OY181" s="6">
        <f t="shared" ref="OY181:PC181" si="775">SUM(OY170, -OY177)</f>
        <v>0</v>
      </c>
      <c r="OZ181" s="6">
        <f t="shared" si="775"/>
        <v>0</v>
      </c>
      <c r="PA181" s="6">
        <f t="shared" si="775"/>
        <v>0</v>
      </c>
      <c r="PB181" s="6">
        <f t="shared" si="775"/>
        <v>0</v>
      </c>
      <c r="PC181" s="6">
        <f t="shared" si="775"/>
        <v>0</v>
      </c>
      <c r="PE181" s="6">
        <f t="shared" ref="PE181:RP181" si="776">SUM(PE170, -PE177)</f>
        <v>0</v>
      </c>
      <c r="PF181" s="6">
        <f t="shared" si="776"/>
        <v>0</v>
      </c>
      <c r="PG181" s="6">
        <f t="shared" si="776"/>
        <v>0</v>
      </c>
      <c r="PH181" s="6">
        <f t="shared" si="776"/>
        <v>0</v>
      </c>
      <c r="PI181" s="6">
        <f t="shared" si="776"/>
        <v>0</v>
      </c>
      <c r="PJ181" s="6">
        <f t="shared" si="776"/>
        <v>0</v>
      </c>
      <c r="PK181" s="6">
        <f t="shared" si="776"/>
        <v>0</v>
      </c>
      <c r="PL181" s="6">
        <f t="shared" si="776"/>
        <v>0</v>
      </c>
      <c r="PM181" s="6">
        <f t="shared" si="776"/>
        <v>0</v>
      </c>
      <c r="PN181" s="6">
        <f t="shared" si="776"/>
        <v>0</v>
      </c>
      <c r="PO181" s="6">
        <f t="shared" si="776"/>
        <v>0</v>
      </c>
      <c r="PP181" s="6">
        <f t="shared" si="776"/>
        <v>0</v>
      </c>
      <c r="PQ181" s="6">
        <f t="shared" si="776"/>
        <v>0</v>
      </c>
      <c r="PR181" s="6">
        <f t="shared" si="776"/>
        <v>0</v>
      </c>
      <c r="PS181" s="6">
        <f t="shared" si="776"/>
        <v>0</v>
      </c>
      <c r="PT181" s="6">
        <f t="shared" si="776"/>
        <v>0</v>
      </c>
      <c r="PU181" s="6">
        <f t="shared" si="776"/>
        <v>0</v>
      </c>
      <c r="PV181" s="6">
        <f t="shared" si="776"/>
        <v>0</v>
      </c>
      <c r="PW181" s="6">
        <f t="shared" si="776"/>
        <v>0</v>
      </c>
      <c r="PX181" s="6">
        <f t="shared" si="776"/>
        <v>0</v>
      </c>
      <c r="PY181" s="6">
        <f t="shared" si="776"/>
        <v>0</v>
      </c>
      <c r="PZ181" s="6">
        <f t="shared" si="776"/>
        <v>0</v>
      </c>
      <c r="QA181" s="6">
        <f t="shared" si="776"/>
        <v>0</v>
      </c>
      <c r="QB181" s="6">
        <f t="shared" si="776"/>
        <v>0</v>
      </c>
      <c r="QC181" s="6">
        <f t="shared" si="776"/>
        <v>0</v>
      </c>
      <c r="QD181" s="6">
        <f t="shared" si="776"/>
        <v>0</v>
      </c>
      <c r="QE181" s="6">
        <f t="shared" si="776"/>
        <v>0</v>
      </c>
      <c r="QF181" s="6">
        <f t="shared" si="776"/>
        <v>0</v>
      </c>
      <c r="QG181" s="6">
        <f t="shared" si="776"/>
        <v>0</v>
      </c>
      <c r="QH181" s="6">
        <f t="shared" si="776"/>
        <v>0</v>
      </c>
      <c r="QI181" s="6">
        <f t="shared" si="776"/>
        <v>0</v>
      </c>
      <c r="QJ181" s="6">
        <f t="shared" si="776"/>
        <v>0</v>
      </c>
      <c r="QK181" s="6">
        <f t="shared" si="776"/>
        <v>0</v>
      </c>
      <c r="QL181" s="6">
        <f t="shared" si="776"/>
        <v>0</v>
      </c>
      <c r="QM181" s="6">
        <f t="shared" si="776"/>
        <v>0</v>
      </c>
      <c r="QN181" s="6">
        <f t="shared" si="776"/>
        <v>0</v>
      </c>
      <c r="QO181" s="6">
        <f t="shared" si="776"/>
        <v>0</v>
      </c>
      <c r="QP181" s="6">
        <f t="shared" si="776"/>
        <v>0</v>
      </c>
      <c r="QQ181" s="6">
        <f t="shared" si="776"/>
        <v>0</v>
      </c>
      <c r="QR181" s="6">
        <f t="shared" si="776"/>
        <v>0</v>
      </c>
      <c r="QS181" s="6">
        <f t="shared" si="776"/>
        <v>0</v>
      </c>
      <c r="QT181" s="6">
        <f t="shared" si="776"/>
        <v>0</v>
      </c>
      <c r="QU181" s="6">
        <f t="shared" si="776"/>
        <v>0</v>
      </c>
      <c r="QV181" s="6">
        <f t="shared" si="776"/>
        <v>0</v>
      </c>
      <c r="QW181" s="6">
        <f t="shared" si="776"/>
        <v>0</v>
      </c>
      <c r="QX181" s="6">
        <f t="shared" si="776"/>
        <v>0</v>
      </c>
      <c r="QY181" s="6">
        <f t="shared" si="776"/>
        <v>0</v>
      </c>
      <c r="QZ181" s="6">
        <f t="shared" si="776"/>
        <v>0</v>
      </c>
      <c r="RA181" s="6">
        <f t="shared" si="776"/>
        <v>0</v>
      </c>
      <c r="RB181" s="6">
        <f t="shared" si="776"/>
        <v>0</v>
      </c>
      <c r="RC181" s="6">
        <f t="shared" si="776"/>
        <v>0</v>
      </c>
      <c r="RD181" s="6">
        <f t="shared" si="776"/>
        <v>0</v>
      </c>
      <c r="RE181" s="6">
        <f t="shared" si="776"/>
        <v>0</v>
      </c>
      <c r="RF181" s="6">
        <f t="shared" si="776"/>
        <v>0</v>
      </c>
      <c r="RG181" s="6">
        <f t="shared" si="776"/>
        <v>0</v>
      </c>
      <c r="RH181" s="6">
        <f t="shared" si="776"/>
        <v>0</v>
      </c>
      <c r="RI181" s="6">
        <f t="shared" si="776"/>
        <v>0</v>
      </c>
      <c r="RJ181" s="6">
        <f t="shared" si="776"/>
        <v>0</v>
      </c>
      <c r="RK181" s="6">
        <f t="shared" si="776"/>
        <v>0</v>
      </c>
      <c r="RL181" s="6">
        <f t="shared" si="776"/>
        <v>0</v>
      </c>
      <c r="RM181" s="6">
        <f t="shared" si="776"/>
        <v>0</v>
      </c>
      <c r="RN181" s="6">
        <f t="shared" si="776"/>
        <v>0</v>
      </c>
      <c r="RO181" s="6">
        <f t="shared" si="776"/>
        <v>0</v>
      </c>
      <c r="RP181" s="6">
        <f t="shared" si="776"/>
        <v>0</v>
      </c>
      <c r="RQ181" s="6">
        <f t="shared" ref="RQ181:RU181" si="777">SUM(RQ170, -RQ177)</f>
        <v>0</v>
      </c>
      <c r="RR181" s="6">
        <f t="shared" si="777"/>
        <v>0</v>
      </c>
      <c r="RS181" s="6">
        <f t="shared" si="777"/>
        <v>0</v>
      </c>
      <c r="RT181" s="6">
        <f t="shared" si="777"/>
        <v>0</v>
      </c>
      <c r="RU181" s="6">
        <f t="shared" si="777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Q182" s="48">
        <v>-0.14299999999999999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42</v>
      </c>
      <c r="KY182" s="114" t="s">
        <v>42</v>
      </c>
      <c r="KZ182" s="109" t="s">
        <v>52</v>
      </c>
      <c r="LA182" s="59"/>
      <c r="LB182" s="59"/>
      <c r="LC182" s="59"/>
      <c r="LD182" s="59"/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Q183" s="87">
        <v>-0.27479999999999999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778">SUM(CD136, -CD137)</f>
        <v>5.4199999999999998E-2</v>
      </c>
      <c r="CE183" s="139">
        <f t="shared" si="778"/>
        <v>5.57E-2</v>
      </c>
      <c r="CF183" s="113">
        <f t="shared" si="778"/>
        <v>6.1299999999999993E-2</v>
      </c>
      <c r="CG183" s="173">
        <f t="shared" si="778"/>
        <v>6.88E-2</v>
      </c>
      <c r="CH183" s="143">
        <f t="shared" si="778"/>
        <v>6.6700000000000009E-2</v>
      </c>
      <c r="CI183" s="111">
        <f t="shared" si="778"/>
        <v>6.6099999999999992E-2</v>
      </c>
      <c r="CJ183" s="173">
        <f t="shared" si="778"/>
        <v>5.2999999999999999E-2</v>
      </c>
      <c r="CK183" s="143">
        <f t="shared" si="778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4">
        <f>SUM(KX138, -KX140)</f>
        <v>9.2600000000000002E-2</v>
      </c>
      <c r="KY183" s="115">
        <f>SUM(KY138, -KY140)</f>
        <v>9.7500000000000003E-2</v>
      </c>
      <c r="KZ183" s="110">
        <f>SUM(KZ136, -KZ139)</f>
        <v>0.1023</v>
      </c>
      <c r="LA183" s="6">
        <f>SUM(LA170, -LA176)</f>
        <v>0</v>
      </c>
      <c r="LB183" s="6">
        <f>SUM(LB170, -LB176,)</f>
        <v>0</v>
      </c>
      <c r="LC183" s="6">
        <f>SUM(LC171, -LC177)</f>
        <v>0</v>
      </c>
      <c r="LD183" s="6">
        <f>SUM(LD170, -LD176)</f>
        <v>0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51</v>
      </c>
      <c r="KY184" s="183" t="s">
        <v>51</v>
      </c>
      <c r="KZ184" s="114" t="s">
        <v>42</v>
      </c>
      <c r="LA184" s="59"/>
      <c r="LB184" s="59"/>
      <c r="LC184" s="59"/>
      <c r="LD184" s="59"/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779">SUM(CC137, -CC141)</f>
        <v>3.7400000000000003E-2</v>
      </c>
      <c r="CD185" s="174">
        <f t="shared" si="779"/>
        <v>3.95E-2</v>
      </c>
      <c r="CE185" s="141">
        <f t="shared" si="779"/>
        <v>3.9199999999999999E-2</v>
      </c>
      <c r="CF185" s="115">
        <f t="shared" si="779"/>
        <v>5.1799999999999999E-2</v>
      </c>
      <c r="CG185" s="174">
        <f t="shared" si="779"/>
        <v>4.3900000000000002E-2</v>
      </c>
      <c r="CH185" s="141">
        <f t="shared" si="779"/>
        <v>5.2000000000000005E-2</v>
      </c>
      <c r="CI185" s="115">
        <f t="shared" si="779"/>
        <v>4.9000000000000002E-2</v>
      </c>
      <c r="CJ185" s="174">
        <f t="shared" si="779"/>
        <v>3.6900000000000002E-2</v>
      </c>
      <c r="CK185" s="141">
        <f t="shared" si="779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4">
        <f>SUM(KX139, -KX141)</f>
        <v>9.0700000000000003E-2</v>
      </c>
      <c r="KY185" s="115">
        <f>SUM(KY139, -KY141)</f>
        <v>9.5700000000000007E-2</v>
      </c>
      <c r="KZ185" s="115">
        <f>SUM(KZ138, -KZ140)</f>
        <v>0.1022</v>
      </c>
      <c r="LA185" s="6">
        <f>SUM(LA171, -LA177)</f>
        <v>0</v>
      </c>
      <c r="LB185" s="6">
        <f>SUM(LB171, -LB177)</f>
        <v>0</v>
      </c>
      <c r="LC185" s="6">
        <f>SUM(LC170, -LC176)</f>
        <v>0</v>
      </c>
      <c r="LD185" s="6">
        <f>SUM(LD171, -LD177)</f>
        <v>0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8" t="s">
        <v>44</v>
      </c>
      <c r="KY186" s="117" t="s">
        <v>44</v>
      </c>
      <c r="KZ186" s="183" t="s">
        <v>51</v>
      </c>
      <c r="LA186" s="59"/>
      <c r="LB186" s="59"/>
      <c r="LC186" s="59"/>
      <c r="LD186" s="59"/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780">SUM(EC176, -EC183)</f>
        <v>0</v>
      </c>
      <c r="ED187" s="6">
        <f t="shared" si="780"/>
        <v>0</v>
      </c>
      <c r="EE187" s="6">
        <f t="shared" si="780"/>
        <v>0</v>
      </c>
      <c r="EF187" s="6">
        <f t="shared" si="780"/>
        <v>0</v>
      </c>
      <c r="EG187" s="6">
        <f t="shared" si="780"/>
        <v>0</v>
      </c>
      <c r="EH187" s="6">
        <f t="shared" si="780"/>
        <v>0</v>
      </c>
      <c r="EI187" s="6">
        <f t="shared" si="780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781">SUM(GV176, -GV183)</f>
        <v>0</v>
      </c>
      <c r="GW187" s="6">
        <f t="shared" si="781"/>
        <v>0</v>
      </c>
      <c r="GX187" s="6">
        <f t="shared" si="781"/>
        <v>0</v>
      </c>
      <c r="GY187" s="6">
        <f t="shared" si="781"/>
        <v>0</v>
      </c>
      <c r="GZ187" s="6">
        <f t="shared" si="781"/>
        <v>0</v>
      </c>
      <c r="HA187" s="6">
        <f t="shared" si="781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Q187:JS187" si="782">SUM(JQ176, -JQ183)</f>
        <v>0</v>
      </c>
      <c r="JR187" s="6">
        <f t="shared" si="782"/>
        <v>0</v>
      </c>
      <c r="JS187" s="6">
        <f t="shared" si="782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SUM(KX136, -KX139)</f>
        <v>7.5600000000000001E-2</v>
      </c>
      <c r="KY187" s="115">
        <f>SUM(KY136, -KY139)</f>
        <v>7.2800000000000004E-2</v>
      </c>
      <c r="KZ187" s="115">
        <f>SUM(KZ139, -KZ141)</f>
        <v>7.9500000000000001E-2</v>
      </c>
      <c r="LA187" s="6">
        <f t="shared" ref="KS187:MF187" si="783">SUM(LA176, -LA183)</f>
        <v>0</v>
      </c>
      <c r="LB187" s="6">
        <f t="shared" si="783"/>
        <v>0</v>
      </c>
      <c r="LC187" s="6">
        <f t="shared" si="783"/>
        <v>0</v>
      </c>
      <c r="LD187" s="6">
        <f t="shared" si="783"/>
        <v>0</v>
      </c>
      <c r="LE187" s="6">
        <f t="shared" si="783"/>
        <v>0</v>
      </c>
      <c r="LF187" s="6">
        <f t="shared" si="783"/>
        <v>0</v>
      </c>
      <c r="LG187" s="6">
        <f t="shared" si="783"/>
        <v>0</v>
      </c>
      <c r="LH187" s="6">
        <f t="shared" si="783"/>
        <v>0</v>
      </c>
      <c r="LI187" s="6">
        <f t="shared" si="783"/>
        <v>0</v>
      </c>
      <c r="LJ187" s="6">
        <f t="shared" si="783"/>
        <v>0</v>
      </c>
      <c r="LK187" s="6">
        <f t="shared" si="783"/>
        <v>0</v>
      </c>
      <c r="LL187" s="6">
        <f t="shared" si="783"/>
        <v>0</v>
      </c>
      <c r="LM187" s="6">
        <f t="shared" si="783"/>
        <v>0</v>
      </c>
      <c r="LN187" s="6">
        <f t="shared" si="783"/>
        <v>0</v>
      </c>
      <c r="LO187" s="6">
        <f t="shared" si="783"/>
        <v>0</v>
      </c>
      <c r="LP187" s="6">
        <f t="shared" si="783"/>
        <v>0</v>
      </c>
      <c r="LQ187" s="6">
        <f t="shared" si="783"/>
        <v>0</v>
      </c>
      <c r="LR187" s="6">
        <f t="shared" si="783"/>
        <v>0</v>
      </c>
      <c r="LS187" s="6">
        <f t="shared" si="783"/>
        <v>0</v>
      </c>
      <c r="LT187" s="6">
        <f t="shared" si="783"/>
        <v>0</v>
      </c>
      <c r="LU187" s="6">
        <f t="shared" si="783"/>
        <v>0</v>
      </c>
      <c r="LV187" s="6">
        <f t="shared" si="783"/>
        <v>0</v>
      </c>
      <c r="LW187" s="6">
        <f t="shared" si="783"/>
        <v>0</v>
      </c>
      <c r="LX187" s="6">
        <f t="shared" si="783"/>
        <v>0</v>
      </c>
      <c r="LY187" s="6">
        <f t="shared" si="783"/>
        <v>0</v>
      </c>
      <c r="LZ187" s="6">
        <f t="shared" si="783"/>
        <v>0</v>
      </c>
      <c r="MA187" s="6">
        <f t="shared" si="783"/>
        <v>0</v>
      </c>
      <c r="MB187" s="6">
        <f t="shared" si="783"/>
        <v>0</v>
      </c>
      <c r="MC187" s="6">
        <f t="shared" si="783"/>
        <v>0</v>
      </c>
      <c r="MD187" s="6">
        <f t="shared" si="783"/>
        <v>0</v>
      </c>
      <c r="ME187" s="6">
        <f t="shared" si="783"/>
        <v>0</v>
      </c>
      <c r="MF187" s="6">
        <f t="shared" si="783"/>
        <v>0</v>
      </c>
      <c r="MG187" s="6">
        <f t="shared" ref="MG187:MK187" si="784">SUM(MG176, -MG183)</f>
        <v>0</v>
      </c>
      <c r="MH187" s="6">
        <f t="shared" si="784"/>
        <v>0</v>
      </c>
      <c r="MI187" s="6">
        <f t="shared" si="784"/>
        <v>0</v>
      </c>
      <c r="MJ187" s="6">
        <f t="shared" si="784"/>
        <v>0</v>
      </c>
      <c r="MK187" s="6">
        <f t="shared" si="784"/>
        <v>0</v>
      </c>
      <c r="MM187" s="6">
        <f t="shared" ref="MM187:OX187" si="785">SUM(MM176, -MM183)</f>
        <v>0</v>
      </c>
      <c r="MN187" s="6">
        <f t="shared" si="785"/>
        <v>0</v>
      </c>
      <c r="MO187" s="6">
        <f t="shared" si="785"/>
        <v>0</v>
      </c>
      <c r="MP187" s="6">
        <f t="shared" si="785"/>
        <v>0</v>
      </c>
      <c r="MQ187" s="6">
        <f t="shared" si="785"/>
        <v>0</v>
      </c>
      <c r="MR187" s="6">
        <f t="shared" si="785"/>
        <v>0</v>
      </c>
      <c r="MS187" s="6">
        <f t="shared" si="785"/>
        <v>0</v>
      </c>
      <c r="MT187" s="6">
        <f t="shared" si="785"/>
        <v>0</v>
      </c>
      <c r="MU187" s="6">
        <f t="shared" si="785"/>
        <v>0</v>
      </c>
      <c r="MV187" s="6">
        <f t="shared" si="785"/>
        <v>0</v>
      </c>
      <c r="MW187" s="6">
        <f t="shared" si="785"/>
        <v>0</v>
      </c>
      <c r="MX187" s="6">
        <f t="shared" si="785"/>
        <v>0</v>
      </c>
      <c r="MY187" s="6">
        <f t="shared" si="785"/>
        <v>0</v>
      </c>
      <c r="MZ187" s="6">
        <f t="shared" si="785"/>
        <v>0</v>
      </c>
      <c r="NA187" s="6">
        <f t="shared" si="785"/>
        <v>0</v>
      </c>
      <c r="NB187" s="6">
        <f t="shared" si="785"/>
        <v>0</v>
      </c>
      <c r="NC187" s="6">
        <f t="shared" si="785"/>
        <v>0</v>
      </c>
      <c r="ND187" s="6">
        <f t="shared" si="785"/>
        <v>0</v>
      </c>
      <c r="NE187" s="6">
        <f t="shared" si="785"/>
        <v>0</v>
      </c>
      <c r="NF187" s="6">
        <f t="shared" si="785"/>
        <v>0</v>
      </c>
      <c r="NG187" s="6">
        <f t="shared" si="785"/>
        <v>0</v>
      </c>
      <c r="NH187" s="6">
        <f t="shared" si="785"/>
        <v>0</v>
      </c>
      <c r="NI187" s="6">
        <f t="shared" si="785"/>
        <v>0</v>
      </c>
      <c r="NJ187" s="6">
        <f t="shared" si="785"/>
        <v>0</v>
      </c>
      <c r="NK187" s="6">
        <f t="shared" si="785"/>
        <v>0</v>
      </c>
      <c r="NL187" s="6">
        <f t="shared" si="785"/>
        <v>0</v>
      </c>
      <c r="NM187" s="6">
        <f t="shared" si="785"/>
        <v>0</v>
      </c>
      <c r="NN187" s="6">
        <f t="shared" si="785"/>
        <v>0</v>
      </c>
      <c r="NO187" s="6">
        <f t="shared" si="785"/>
        <v>0</v>
      </c>
      <c r="NP187" s="6">
        <f t="shared" si="785"/>
        <v>0</v>
      </c>
      <c r="NQ187" s="6">
        <f t="shared" si="785"/>
        <v>0</v>
      </c>
      <c r="NR187" s="6">
        <f t="shared" si="785"/>
        <v>0</v>
      </c>
      <c r="NS187" s="6">
        <f t="shared" si="785"/>
        <v>0</v>
      </c>
      <c r="NT187" s="6">
        <f t="shared" si="785"/>
        <v>0</v>
      </c>
      <c r="NU187" s="6">
        <f t="shared" si="785"/>
        <v>0</v>
      </c>
      <c r="NV187" s="6">
        <f t="shared" si="785"/>
        <v>0</v>
      </c>
      <c r="NW187" s="6">
        <f t="shared" si="785"/>
        <v>0</v>
      </c>
      <c r="NX187" s="6">
        <f t="shared" si="785"/>
        <v>0</v>
      </c>
      <c r="NY187" s="6">
        <f t="shared" si="785"/>
        <v>0</v>
      </c>
      <c r="NZ187" s="6">
        <f t="shared" si="785"/>
        <v>0</v>
      </c>
      <c r="OA187" s="6">
        <f t="shared" si="785"/>
        <v>0</v>
      </c>
      <c r="OB187" s="6">
        <f t="shared" si="785"/>
        <v>0</v>
      </c>
      <c r="OC187" s="6">
        <f t="shared" si="785"/>
        <v>0</v>
      </c>
      <c r="OD187" s="6">
        <f t="shared" si="785"/>
        <v>0</v>
      </c>
      <c r="OE187" s="6">
        <f t="shared" si="785"/>
        <v>0</v>
      </c>
      <c r="OF187" s="6">
        <f t="shared" si="785"/>
        <v>0</v>
      </c>
      <c r="OG187" s="6">
        <f t="shared" si="785"/>
        <v>0</v>
      </c>
      <c r="OH187" s="6">
        <f t="shared" si="785"/>
        <v>0</v>
      </c>
      <c r="OI187" s="6">
        <f t="shared" si="785"/>
        <v>0</v>
      </c>
      <c r="OJ187" s="6">
        <f t="shared" si="785"/>
        <v>0</v>
      </c>
      <c r="OK187" s="6">
        <f t="shared" si="785"/>
        <v>0</v>
      </c>
      <c r="OL187" s="6">
        <f t="shared" si="785"/>
        <v>0</v>
      </c>
      <c r="OM187" s="6">
        <f t="shared" si="785"/>
        <v>0</v>
      </c>
      <c r="ON187" s="6">
        <f t="shared" si="785"/>
        <v>0</v>
      </c>
      <c r="OO187" s="6">
        <f t="shared" si="785"/>
        <v>0</v>
      </c>
      <c r="OP187" s="6">
        <f t="shared" si="785"/>
        <v>0</v>
      </c>
      <c r="OQ187" s="6">
        <f t="shared" si="785"/>
        <v>0</v>
      </c>
      <c r="OR187" s="6">
        <f t="shared" si="785"/>
        <v>0</v>
      </c>
      <c r="OS187" s="6">
        <f t="shared" si="785"/>
        <v>0</v>
      </c>
      <c r="OT187" s="6">
        <f t="shared" si="785"/>
        <v>0</v>
      </c>
      <c r="OU187" s="6">
        <f t="shared" si="785"/>
        <v>0</v>
      </c>
      <c r="OV187" s="6">
        <f t="shared" si="785"/>
        <v>0</v>
      </c>
      <c r="OW187" s="6">
        <f t="shared" si="785"/>
        <v>0</v>
      </c>
      <c r="OX187" s="6">
        <f t="shared" si="785"/>
        <v>0</v>
      </c>
      <c r="OY187" s="6">
        <f t="shared" ref="OY187:PC187" si="786">SUM(OY176, -OY183)</f>
        <v>0</v>
      </c>
      <c r="OZ187" s="6">
        <f t="shared" si="786"/>
        <v>0</v>
      </c>
      <c r="PA187" s="6">
        <f t="shared" si="786"/>
        <v>0</v>
      </c>
      <c r="PB187" s="6">
        <f t="shared" si="786"/>
        <v>0</v>
      </c>
      <c r="PC187" s="6">
        <f t="shared" si="786"/>
        <v>0</v>
      </c>
      <c r="PE187" s="6">
        <f t="shared" ref="PE187:RP187" si="787">SUM(PE176, -PE183)</f>
        <v>0</v>
      </c>
      <c r="PF187" s="6">
        <f t="shared" si="787"/>
        <v>0</v>
      </c>
      <c r="PG187" s="6">
        <f t="shared" si="787"/>
        <v>0</v>
      </c>
      <c r="PH187" s="6">
        <f t="shared" si="787"/>
        <v>0</v>
      </c>
      <c r="PI187" s="6">
        <f t="shared" si="787"/>
        <v>0</v>
      </c>
      <c r="PJ187" s="6">
        <f t="shared" si="787"/>
        <v>0</v>
      </c>
      <c r="PK187" s="6">
        <f t="shared" si="787"/>
        <v>0</v>
      </c>
      <c r="PL187" s="6">
        <f t="shared" si="787"/>
        <v>0</v>
      </c>
      <c r="PM187" s="6">
        <f t="shared" si="787"/>
        <v>0</v>
      </c>
      <c r="PN187" s="6">
        <f t="shared" si="787"/>
        <v>0</v>
      </c>
      <c r="PO187" s="6">
        <f t="shared" si="787"/>
        <v>0</v>
      </c>
      <c r="PP187" s="6">
        <f t="shared" si="787"/>
        <v>0</v>
      </c>
      <c r="PQ187" s="6">
        <f t="shared" si="787"/>
        <v>0</v>
      </c>
      <c r="PR187" s="6">
        <f t="shared" si="787"/>
        <v>0</v>
      </c>
      <c r="PS187" s="6">
        <f t="shared" si="787"/>
        <v>0</v>
      </c>
      <c r="PT187" s="6">
        <f t="shared" si="787"/>
        <v>0</v>
      </c>
      <c r="PU187" s="6">
        <f t="shared" si="787"/>
        <v>0</v>
      </c>
      <c r="PV187" s="6">
        <f t="shared" si="787"/>
        <v>0</v>
      </c>
      <c r="PW187" s="6">
        <f t="shared" si="787"/>
        <v>0</v>
      </c>
      <c r="PX187" s="6">
        <f t="shared" si="787"/>
        <v>0</v>
      </c>
      <c r="PY187" s="6">
        <f t="shared" si="787"/>
        <v>0</v>
      </c>
      <c r="PZ187" s="6">
        <f t="shared" si="787"/>
        <v>0</v>
      </c>
      <c r="QA187" s="6">
        <f t="shared" si="787"/>
        <v>0</v>
      </c>
      <c r="QB187" s="6">
        <f t="shared" si="787"/>
        <v>0</v>
      </c>
      <c r="QC187" s="6">
        <f t="shared" si="787"/>
        <v>0</v>
      </c>
      <c r="QD187" s="6">
        <f t="shared" si="787"/>
        <v>0</v>
      </c>
      <c r="QE187" s="6">
        <f t="shared" si="787"/>
        <v>0</v>
      </c>
      <c r="QF187" s="6">
        <f t="shared" si="787"/>
        <v>0</v>
      </c>
      <c r="QG187" s="6">
        <f t="shared" si="787"/>
        <v>0</v>
      </c>
      <c r="QH187" s="6">
        <f t="shared" si="787"/>
        <v>0</v>
      </c>
      <c r="QI187" s="6">
        <f t="shared" si="787"/>
        <v>0</v>
      </c>
      <c r="QJ187" s="6">
        <f t="shared" si="787"/>
        <v>0</v>
      </c>
      <c r="QK187" s="6">
        <f t="shared" si="787"/>
        <v>0</v>
      </c>
      <c r="QL187" s="6">
        <f t="shared" si="787"/>
        <v>0</v>
      </c>
      <c r="QM187" s="6">
        <f t="shared" si="787"/>
        <v>0</v>
      </c>
      <c r="QN187" s="6">
        <f t="shared" si="787"/>
        <v>0</v>
      </c>
      <c r="QO187" s="6">
        <f t="shared" si="787"/>
        <v>0</v>
      </c>
      <c r="QP187" s="6">
        <f t="shared" si="787"/>
        <v>0</v>
      </c>
      <c r="QQ187" s="6">
        <f t="shared" si="787"/>
        <v>0</v>
      </c>
      <c r="QR187" s="6">
        <f t="shared" si="787"/>
        <v>0</v>
      </c>
      <c r="QS187" s="6">
        <f t="shared" si="787"/>
        <v>0</v>
      </c>
      <c r="QT187" s="6">
        <f t="shared" si="787"/>
        <v>0</v>
      </c>
      <c r="QU187" s="6">
        <f t="shared" si="787"/>
        <v>0</v>
      </c>
      <c r="QV187" s="6">
        <f t="shared" si="787"/>
        <v>0</v>
      </c>
      <c r="QW187" s="6">
        <f t="shared" si="787"/>
        <v>0</v>
      </c>
      <c r="QX187" s="6">
        <f t="shared" si="787"/>
        <v>0</v>
      </c>
      <c r="QY187" s="6">
        <f t="shared" si="787"/>
        <v>0</v>
      </c>
      <c r="QZ187" s="6">
        <f t="shared" si="787"/>
        <v>0</v>
      </c>
      <c r="RA187" s="6">
        <f t="shared" si="787"/>
        <v>0</v>
      </c>
      <c r="RB187" s="6">
        <f t="shared" si="787"/>
        <v>0</v>
      </c>
      <c r="RC187" s="6">
        <f t="shared" si="787"/>
        <v>0</v>
      </c>
      <c r="RD187" s="6">
        <f t="shared" si="787"/>
        <v>0</v>
      </c>
      <c r="RE187" s="6">
        <f t="shared" si="787"/>
        <v>0</v>
      </c>
      <c r="RF187" s="6">
        <f t="shared" si="787"/>
        <v>0</v>
      </c>
      <c r="RG187" s="6">
        <f t="shared" si="787"/>
        <v>0</v>
      </c>
      <c r="RH187" s="6">
        <f t="shared" si="787"/>
        <v>0</v>
      </c>
      <c r="RI187" s="6">
        <f t="shared" si="787"/>
        <v>0</v>
      </c>
      <c r="RJ187" s="6">
        <f t="shared" si="787"/>
        <v>0</v>
      </c>
      <c r="RK187" s="6">
        <f t="shared" si="787"/>
        <v>0</v>
      </c>
      <c r="RL187" s="6">
        <f t="shared" si="787"/>
        <v>0</v>
      </c>
      <c r="RM187" s="6">
        <f t="shared" si="787"/>
        <v>0</v>
      </c>
      <c r="RN187" s="6">
        <f t="shared" si="787"/>
        <v>0</v>
      </c>
      <c r="RO187" s="6">
        <f t="shared" si="787"/>
        <v>0</v>
      </c>
      <c r="RP187" s="6">
        <f t="shared" si="787"/>
        <v>0</v>
      </c>
      <c r="RQ187" s="6">
        <f t="shared" ref="RQ187:RU187" si="788">SUM(RQ176, -RQ183)</f>
        <v>0</v>
      </c>
      <c r="RR187" s="6">
        <f t="shared" si="788"/>
        <v>0</v>
      </c>
      <c r="RS187" s="6">
        <f t="shared" si="788"/>
        <v>0</v>
      </c>
      <c r="RT187" s="6">
        <f t="shared" si="788"/>
        <v>0</v>
      </c>
      <c r="RU187" s="6">
        <f t="shared" si="788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69" t="s">
        <v>52</v>
      </c>
      <c r="KY188" s="109" t="s">
        <v>52</v>
      </c>
      <c r="KZ188" s="112" t="s">
        <v>65</v>
      </c>
      <c r="LA188" s="59"/>
      <c r="LB188" s="59"/>
      <c r="LC188" s="59"/>
      <c r="LD188" s="59"/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0">
        <f>SUM(KX137, -KX139)</f>
        <v>7.51E-2</v>
      </c>
      <c r="KY189" s="110">
        <f>SUM(KY137, -KY139)</f>
        <v>6.6199999999999995E-2</v>
      </c>
      <c r="KZ189" s="115">
        <f>SUM(KZ140, -KZ142)</f>
        <v>7.0499999999999993E-2</v>
      </c>
      <c r="LA189" s="6">
        <f>SUM(LA176, -LA182)</f>
        <v>0</v>
      </c>
      <c r="LB189" s="6">
        <f>SUM(LB176, -LB182,)</f>
        <v>0</v>
      </c>
      <c r="LC189" s="6">
        <f>SUM(LC177, -LC183)</f>
        <v>0</v>
      </c>
      <c r="LD189" s="6">
        <f>SUM(LD176, -LD182)</f>
        <v>0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93" t="s">
        <v>55</v>
      </c>
      <c r="KY190" s="183" t="s">
        <v>55</v>
      </c>
      <c r="KZ190" s="117" t="s">
        <v>44</v>
      </c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789">SUM(JW138, -JW139)</f>
        <v>7.0800000000000002E-2</v>
      </c>
      <c r="JX191" s="141">
        <f t="shared" si="789"/>
        <v>6.3999999999999987E-2</v>
      </c>
      <c r="JY191" s="115">
        <f t="shared" si="789"/>
        <v>6.0600000000000001E-2</v>
      </c>
      <c r="JZ191" s="171">
        <f t="shared" si="789"/>
        <v>0.08</v>
      </c>
      <c r="KA191" s="240">
        <f t="shared" si="789"/>
        <v>7.9799999999999996E-2</v>
      </c>
      <c r="KB191" s="241">
        <f t="shared" si="789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3">
        <f>SUM(KX139, -KX140)</f>
        <v>5.91E-2</v>
      </c>
      <c r="KY191" s="113">
        <f>SUM(KY139, -KY140)</f>
        <v>6.6000000000000003E-2</v>
      </c>
      <c r="KZ191" s="115">
        <f>SUM(KZ137, -KZ139)</f>
        <v>6.8900000000000003E-2</v>
      </c>
      <c r="LA191" s="6">
        <f>SUM(LA177, -LA183)</f>
        <v>0</v>
      </c>
      <c r="LB191" s="6">
        <f>SUM(LB177, -LB183)</f>
        <v>0</v>
      </c>
      <c r="LC191" s="6">
        <f>SUM(LC176, -LC182)</f>
        <v>0</v>
      </c>
      <c r="LD191" s="6">
        <f>SUM(LD177, -LD183)</f>
        <v>0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12" t="s">
        <v>65</v>
      </c>
      <c r="KZ192" s="109" t="s">
        <v>39</v>
      </c>
      <c r="LA192" s="59"/>
      <c r="LB192" s="59"/>
      <c r="LC192" s="59"/>
      <c r="LD192" s="59"/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790">SUM(EC182, -EC189)</f>
        <v>0</v>
      </c>
      <c r="ED193" s="6">
        <f t="shared" si="790"/>
        <v>0</v>
      </c>
      <c r="EE193" s="6">
        <f t="shared" si="790"/>
        <v>0</v>
      </c>
      <c r="EF193" s="6">
        <f t="shared" si="790"/>
        <v>0</v>
      </c>
      <c r="EG193" s="6">
        <f t="shared" si="790"/>
        <v>0</v>
      </c>
      <c r="EH193" s="6">
        <f t="shared" si="790"/>
        <v>0</v>
      </c>
      <c r="EI193" s="6">
        <f t="shared" si="790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791">SUM(GV182, -GV189)</f>
        <v>0</v>
      </c>
      <c r="GW193" s="6">
        <f t="shared" si="791"/>
        <v>0</v>
      </c>
      <c r="GX193" s="6">
        <f t="shared" si="791"/>
        <v>0</v>
      </c>
      <c r="GY193" s="6">
        <f t="shared" si="791"/>
        <v>0</v>
      </c>
      <c r="GZ193" s="6">
        <f t="shared" si="791"/>
        <v>0</v>
      </c>
      <c r="HA193" s="6">
        <f t="shared" si="791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Q193:JS193" si="792">SUM(JQ182, -JQ189)</f>
        <v>0</v>
      </c>
      <c r="JR193" s="6">
        <f t="shared" si="792"/>
        <v>0</v>
      </c>
      <c r="JS193" s="6">
        <f t="shared" si="792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793">SUM(JW136, -JW138)</f>
        <v>4.2499999999999996E-2</v>
      </c>
      <c r="JX193" s="141">
        <f t="shared" si="793"/>
        <v>4.7500000000000001E-2</v>
      </c>
      <c r="JY193" s="115">
        <f t="shared" si="793"/>
        <v>4.2999999999999997E-2</v>
      </c>
      <c r="JZ193" s="174">
        <f t="shared" si="793"/>
        <v>3.3700000000000008E-2</v>
      </c>
      <c r="KA193" s="141">
        <f t="shared" si="793"/>
        <v>3.1899999999999998E-2</v>
      </c>
      <c r="KB193" s="115">
        <f t="shared" si="793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794">SUM(KK136, -KK139)</f>
        <v>3.8199999999999998E-2</v>
      </c>
      <c r="KL193" s="171">
        <f t="shared" si="794"/>
        <v>2.8999999999999998E-2</v>
      </c>
      <c r="KM193" s="139">
        <f t="shared" si="794"/>
        <v>3.6899999999999988E-2</v>
      </c>
      <c r="KN193" s="111">
        <f t="shared" si="794"/>
        <v>2.9499999999999998E-2</v>
      </c>
      <c r="KO193" s="171">
        <f t="shared" si="794"/>
        <v>4.3500000000000011E-2</v>
      </c>
      <c r="KP193" s="139">
        <f t="shared" si="794"/>
        <v>4.8999999999999988E-2</v>
      </c>
      <c r="KQ193" s="111">
        <f t="shared" si="794"/>
        <v>6.1499999999999999E-2</v>
      </c>
      <c r="KR193" s="171">
        <f t="shared" si="794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15">
        <f>SUM(KY140, -KY142)</f>
        <v>6.0399999999999995E-2</v>
      </c>
      <c r="KZ193" s="111">
        <f>SUM(KZ136, -KZ138)</f>
        <v>5.8400000000000007E-2</v>
      </c>
      <c r="LA193" s="6">
        <f t="shared" ref="KS193:MF193" si="795">SUM(LA182, -LA189)</f>
        <v>0</v>
      </c>
      <c r="LB193" s="6">
        <f t="shared" si="795"/>
        <v>0</v>
      </c>
      <c r="LC193" s="6">
        <f t="shared" si="795"/>
        <v>0</v>
      </c>
      <c r="LD193" s="6">
        <f t="shared" si="795"/>
        <v>0</v>
      </c>
      <c r="LE193" s="6">
        <f t="shared" si="795"/>
        <v>0</v>
      </c>
      <c r="LF193" s="6">
        <f t="shared" si="795"/>
        <v>0</v>
      </c>
      <c r="LG193" s="6">
        <f t="shared" si="795"/>
        <v>0</v>
      </c>
      <c r="LH193" s="6">
        <f t="shared" si="795"/>
        <v>0</v>
      </c>
      <c r="LI193" s="6">
        <f t="shared" si="795"/>
        <v>0</v>
      </c>
      <c r="LJ193" s="6">
        <f t="shared" si="795"/>
        <v>0</v>
      </c>
      <c r="LK193" s="6">
        <f t="shared" si="795"/>
        <v>0</v>
      </c>
      <c r="LL193" s="6">
        <f t="shared" si="795"/>
        <v>0</v>
      </c>
      <c r="LM193" s="6">
        <f t="shared" si="795"/>
        <v>0</v>
      </c>
      <c r="LN193" s="6">
        <f t="shared" si="795"/>
        <v>0</v>
      </c>
      <c r="LO193" s="6">
        <f t="shared" si="795"/>
        <v>0</v>
      </c>
      <c r="LP193" s="6">
        <f t="shared" si="795"/>
        <v>0</v>
      </c>
      <c r="LQ193" s="6">
        <f t="shared" si="795"/>
        <v>0</v>
      </c>
      <c r="LR193" s="6">
        <f t="shared" si="795"/>
        <v>0</v>
      </c>
      <c r="LS193" s="6">
        <f t="shared" si="795"/>
        <v>0</v>
      </c>
      <c r="LT193" s="6">
        <f t="shared" si="795"/>
        <v>0</v>
      </c>
      <c r="LU193" s="6">
        <f t="shared" si="795"/>
        <v>0</v>
      </c>
      <c r="LV193" s="6">
        <f t="shared" si="795"/>
        <v>0</v>
      </c>
      <c r="LW193" s="6">
        <f t="shared" si="795"/>
        <v>0</v>
      </c>
      <c r="LX193" s="6">
        <f t="shared" si="795"/>
        <v>0</v>
      </c>
      <c r="LY193" s="6">
        <f t="shared" si="795"/>
        <v>0</v>
      </c>
      <c r="LZ193" s="6">
        <f t="shared" si="795"/>
        <v>0</v>
      </c>
      <c r="MA193" s="6">
        <f t="shared" si="795"/>
        <v>0</v>
      </c>
      <c r="MB193" s="6">
        <f t="shared" si="795"/>
        <v>0</v>
      </c>
      <c r="MC193" s="6">
        <f t="shared" si="795"/>
        <v>0</v>
      </c>
      <c r="MD193" s="6">
        <f t="shared" si="795"/>
        <v>0</v>
      </c>
      <c r="ME193" s="6">
        <f t="shared" si="795"/>
        <v>0</v>
      </c>
      <c r="MF193" s="6">
        <f t="shared" si="795"/>
        <v>0</v>
      </c>
      <c r="MG193" s="6">
        <f t="shared" ref="MG193:MK193" si="796">SUM(MG182, -MG189)</f>
        <v>0</v>
      </c>
      <c r="MH193" s="6">
        <f t="shared" si="796"/>
        <v>0</v>
      </c>
      <c r="MI193" s="6">
        <f t="shared" si="796"/>
        <v>0</v>
      </c>
      <c r="MJ193" s="6">
        <f t="shared" si="796"/>
        <v>0</v>
      </c>
      <c r="MK193" s="6">
        <f t="shared" si="796"/>
        <v>0</v>
      </c>
      <c r="MM193" s="6">
        <f t="shared" ref="MM193:OX193" si="797">SUM(MM182, -MM189)</f>
        <v>0</v>
      </c>
      <c r="MN193" s="6">
        <f t="shared" si="797"/>
        <v>0</v>
      </c>
      <c r="MO193" s="6">
        <f t="shared" si="797"/>
        <v>0</v>
      </c>
      <c r="MP193" s="6">
        <f t="shared" si="797"/>
        <v>0</v>
      </c>
      <c r="MQ193" s="6">
        <f t="shared" si="797"/>
        <v>0</v>
      </c>
      <c r="MR193" s="6">
        <f t="shared" si="797"/>
        <v>0</v>
      </c>
      <c r="MS193" s="6">
        <f t="shared" si="797"/>
        <v>0</v>
      </c>
      <c r="MT193" s="6">
        <f t="shared" si="797"/>
        <v>0</v>
      </c>
      <c r="MU193" s="6">
        <f t="shared" si="797"/>
        <v>0</v>
      </c>
      <c r="MV193" s="6">
        <f t="shared" si="797"/>
        <v>0</v>
      </c>
      <c r="MW193" s="6">
        <f t="shared" si="797"/>
        <v>0</v>
      </c>
      <c r="MX193" s="6">
        <f t="shared" si="797"/>
        <v>0</v>
      </c>
      <c r="MY193" s="6">
        <f t="shared" si="797"/>
        <v>0</v>
      </c>
      <c r="MZ193" s="6">
        <f t="shared" si="797"/>
        <v>0</v>
      </c>
      <c r="NA193" s="6">
        <f t="shared" si="797"/>
        <v>0</v>
      </c>
      <c r="NB193" s="6">
        <f t="shared" si="797"/>
        <v>0</v>
      </c>
      <c r="NC193" s="6">
        <f t="shared" si="797"/>
        <v>0</v>
      </c>
      <c r="ND193" s="6">
        <f t="shared" si="797"/>
        <v>0</v>
      </c>
      <c r="NE193" s="6">
        <f t="shared" si="797"/>
        <v>0</v>
      </c>
      <c r="NF193" s="6">
        <f t="shared" si="797"/>
        <v>0</v>
      </c>
      <c r="NG193" s="6">
        <f t="shared" si="797"/>
        <v>0</v>
      </c>
      <c r="NH193" s="6">
        <f t="shared" si="797"/>
        <v>0</v>
      </c>
      <c r="NI193" s="6">
        <f t="shared" si="797"/>
        <v>0</v>
      </c>
      <c r="NJ193" s="6">
        <f t="shared" si="797"/>
        <v>0</v>
      </c>
      <c r="NK193" s="6">
        <f t="shared" si="797"/>
        <v>0</v>
      </c>
      <c r="NL193" s="6">
        <f t="shared" si="797"/>
        <v>0</v>
      </c>
      <c r="NM193" s="6">
        <f t="shared" si="797"/>
        <v>0</v>
      </c>
      <c r="NN193" s="6">
        <f t="shared" si="797"/>
        <v>0</v>
      </c>
      <c r="NO193" s="6">
        <f t="shared" si="797"/>
        <v>0</v>
      </c>
      <c r="NP193" s="6">
        <f t="shared" si="797"/>
        <v>0</v>
      </c>
      <c r="NQ193" s="6">
        <f t="shared" si="797"/>
        <v>0</v>
      </c>
      <c r="NR193" s="6">
        <f t="shared" si="797"/>
        <v>0</v>
      </c>
      <c r="NS193" s="6">
        <f t="shared" si="797"/>
        <v>0</v>
      </c>
      <c r="NT193" s="6">
        <f t="shared" si="797"/>
        <v>0</v>
      </c>
      <c r="NU193" s="6">
        <f t="shared" si="797"/>
        <v>0</v>
      </c>
      <c r="NV193" s="6">
        <f t="shared" si="797"/>
        <v>0</v>
      </c>
      <c r="NW193" s="6">
        <f t="shared" si="797"/>
        <v>0</v>
      </c>
      <c r="NX193" s="6">
        <f t="shared" si="797"/>
        <v>0</v>
      </c>
      <c r="NY193" s="6">
        <f t="shared" si="797"/>
        <v>0</v>
      </c>
      <c r="NZ193" s="6">
        <f t="shared" si="797"/>
        <v>0</v>
      </c>
      <c r="OA193" s="6">
        <f t="shared" si="797"/>
        <v>0</v>
      </c>
      <c r="OB193" s="6">
        <f t="shared" si="797"/>
        <v>0</v>
      </c>
      <c r="OC193" s="6">
        <f t="shared" si="797"/>
        <v>0</v>
      </c>
      <c r="OD193" s="6">
        <f t="shared" si="797"/>
        <v>0</v>
      </c>
      <c r="OE193" s="6">
        <f t="shared" si="797"/>
        <v>0</v>
      </c>
      <c r="OF193" s="6">
        <f t="shared" si="797"/>
        <v>0</v>
      </c>
      <c r="OG193" s="6">
        <f t="shared" si="797"/>
        <v>0</v>
      </c>
      <c r="OH193" s="6">
        <f t="shared" si="797"/>
        <v>0</v>
      </c>
      <c r="OI193" s="6">
        <f t="shared" si="797"/>
        <v>0</v>
      </c>
      <c r="OJ193" s="6">
        <f t="shared" si="797"/>
        <v>0</v>
      </c>
      <c r="OK193" s="6">
        <f t="shared" si="797"/>
        <v>0</v>
      </c>
      <c r="OL193" s="6">
        <f t="shared" si="797"/>
        <v>0</v>
      </c>
      <c r="OM193" s="6">
        <f t="shared" si="797"/>
        <v>0</v>
      </c>
      <c r="ON193" s="6">
        <f t="shared" si="797"/>
        <v>0</v>
      </c>
      <c r="OO193" s="6">
        <f t="shared" si="797"/>
        <v>0</v>
      </c>
      <c r="OP193" s="6">
        <f t="shared" si="797"/>
        <v>0</v>
      </c>
      <c r="OQ193" s="6">
        <f t="shared" si="797"/>
        <v>0</v>
      </c>
      <c r="OR193" s="6">
        <f t="shared" si="797"/>
        <v>0</v>
      </c>
      <c r="OS193" s="6">
        <f t="shared" si="797"/>
        <v>0</v>
      </c>
      <c r="OT193" s="6">
        <f t="shared" si="797"/>
        <v>0</v>
      </c>
      <c r="OU193" s="6">
        <f t="shared" si="797"/>
        <v>0</v>
      </c>
      <c r="OV193" s="6">
        <f t="shared" si="797"/>
        <v>0</v>
      </c>
      <c r="OW193" s="6">
        <f t="shared" si="797"/>
        <v>0</v>
      </c>
      <c r="OX193" s="6">
        <f t="shared" si="797"/>
        <v>0</v>
      </c>
      <c r="OY193" s="6">
        <f t="shared" ref="OY193:PC193" si="798">SUM(OY182, -OY189)</f>
        <v>0</v>
      </c>
      <c r="OZ193" s="6">
        <f t="shared" si="798"/>
        <v>0</v>
      </c>
      <c r="PA193" s="6">
        <f t="shared" si="798"/>
        <v>0</v>
      </c>
      <c r="PB193" s="6">
        <f t="shared" si="798"/>
        <v>0</v>
      </c>
      <c r="PC193" s="6">
        <f t="shared" si="798"/>
        <v>0</v>
      </c>
      <c r="PE193" s="6">
        <f t="shared" ref="PE193:RP193" si="799">SUM(PE182, -PE189)</f>
        <v>0</v>
      </c>
      <c r="PF193" s="6">
        <f t="shared" si="799"/>
        <v>0</v>
      </c>
      <c r="PG193" s="6">
        <f t="shared" si="799"/>
        <v>0</v>
      </c>
      <c r="PH193" s="6">
        <f t="shared" si="799"/>
        <v>0</v>
      </c>
      <c r="PI193" s="6">
        <f t="shared" si="799"/>
        <v>0</v>
      </c>
      <c r="PJ193" s="6">
        <f t="shared" si="799"/>
        <v>0</v>
      </c>
      <c r="PK193" s="6">
        <f t="shared" si="799"/>
        <v>0</v>
      </c>
      <c r="PL193" s="6">
        <f t="shared" si="799"/>
        <v>0</v>
      </c>
      <c r="PM193" s="6">
        <f t="shared" si="799"/>
        <v>0</v>
      </c>
      <c r="PN193" s="6">
        <f t="shared" si="799"/>
        <v>0</v>
      </c>
      <c r="PO193" s="6">
        <f t="shared" si="799"/>
        <v>0</v>
      </c>
      <c r="PP193" s="6">
        <f t="shared" si="799"/>
        <v>0</v>
      </c>
      <c r="PQ193" s="6">
        <f t="shared" si="799"/>
        <v>0</v>
      </c>
      <c r="PR193" s="6">
        <f t="shared" si="799"/>
        <v>0</v>
      </c>
      <c r="PS193" s="6">
        <f t="shared" si="799"/>
        <v>0</v>
      </c>
      <c r="PT193" s="6">
        <f t="shared" si="799"/>
        <v>0</v>
      </c>
      <c r="PU193" s="6">
        <f t="shared" si="799"/>
        <v>0</v>
      </c>
      <c r="PV193" s="6">
        <f t="shared" si="799"/>
        <v>0</v>
      </c>
      <c r="PW193" s="6">
        <f t="shared" si="799"/>
        <v>0</v>
      </c>
      <c r="PX193" s="6">
        <f t="shared" si="799"/>
        <v>0</v>
      </c>
      <c r="PY193" s="6">
        <f t="shared" si="799"/>
        <v>0</v>
      </c>
      <c r="PZ193" s="6">
        <f t="shared" si="799"/>
        <v>0</v>
      </c>
      <c r="QA193" s="6">
        <f t="shared" si="799"/>
        <v>0</v>
      </c>
      <c r="QB193" s="6">
        <f t="shared" si="799"/>
        <v>0</v>
      </c>
      <c r="QC193" s="6">
        <f t="shared" si="799"/>
        <v>0</v>
      </c>
      <c r="QD193" s="6">
        <f t="shared" si="799"/>
        <v>0</v>
      </c>
      <c r="QE193" s="6">
        <f t="shared" si="799"/>
        <v>0</v>
      </c>
      <c r="QF193" s="6">
        <f t="shared" si="799"/>
        <v>0</v>
      </c>
      <c r="QG193" s="6">
        <f t="shared" si="799"/>
        <v>0</v>
      </c>
      <c r="QH193" s="6">
        <f t="shared" si="799"/>
        <v>0</v>
      </c>
      <c r="QI193" s="6">
        <f t="shared" si="799"/>
        <v>0</v>
      </c>
      <c r="QJ193" s="6">
        <f t="shared" si="799"/>
        <v>0</v>
      </c>
      <c r="QK193" s="6">
        <f t="shared" si="799"/>
        <v>0</v>
      </c>
      <c r="QL193" s="6">
        <f t="shared" si="799"/>
        <v>0</v>
      </c>
      <c r="QM193" s="6">
        <f t="shared" si="799"/>
        <v>0</v>
      </c>
      <c r="QN193" s="6">
        <f t="shared" si="799"/>
        <v>0</v>
      </c>
      <c r="QO193" s="6">
        <f t="shared" si="799"/>
        <v>0</v>
      </c>
      <c r="QP193" s="6">
        <f t="shared" si="799"/>
        <v>0</v>
      </c>
      <c r="QQ193" s="6">
        <f t="shared" si="799"/>
        <v>0</v>
      </c>
      <c r="QR193" s="6">
        <f t="shared" si="799"/>
        <v>0</v>
      </c>
      <c r="QS193" s="6">
        <f t="shared" si="799"/>
        <v>0</v>
      </c>
      <c r="QT193" s="6">
        <f t="shared" si="799"/>
        <v>0</v>
      </c>
      <c r="QU193" s="6">
        <f t="shared" si="799"/>
        <v>0</v>
      </c>
      <c r="QV193" s="6">
        <f t="shared" si="799"/>
        <v>0</v>
      </c>
      <c r="QW193" s="6">
        <f t="shared" si="799"/>
        <v>0</v>
      </c>
      <c r="QX193" s="6">
        <f t="shared" si="799"/>
        <v>0</v>
      </c>
      <c r="QY193" s="6">
        <f t="shared" si="799"/>
        <v>0</v>
      </c>
      <c r="QZ193" s="6">
        <f t="shared" si="799"/>
        <v>0</v>
      </c>
      <c r="RA193" s="6">
        <f t="shared" si="799"/>
        <v>0</v>
      </c>
      <c r="RB193" s="6">
        <f t="shared" si="799"/>
        <v>0</v>
      </c>
      <c r="RC193" s="6">
        <f t="shared" si="799"/>
        <v>0</v>
      </c>
      <c r="RD193" s="6">
        <f t="shared" si="799"/>
        <v>0</v>
      </c>
      <c r="RE193" s="6">
        <f t="shared" si="799"/>
        <v>0</v>
      </c>
      <c r="RF193" s="6">
        <f t="shared" si="799"/>
        <v>0</v>
      </c>
      <c r="RG193" s="6">
        <f t="shared" si="799"/>
        <v>0</v>
      </c>
      <c r="RH193" s="6">
        <f t="shared" si="799"/>
        <v>0</v>
      </c>
      <c r="RI193" s="6">
        <f t="shared" si="799"/>
        <v>0</v>
      </c>
      <c r="RJ193" s="6">
        <f t="shared" si="799"/>
        <v>0</v>
      </c>
      <c r="RK193" s="6">
        <f t="shared" si="799"/>
        <v>0</v>
      </c>
      <c r="RL193" s="6">
        <f t="shared" si="799"/>
        <v>0</v>
      </c>
      <c r="RM193" s="6">
        <f t="shared" si="799"/>
        <v>0</v>
      </c>
      <c r="RN193" s="6">
        <f t="shared" si="799"/>
        <v>0</v>
      </c>
      <c r="RO193" s="6">
        <f t="shared" si="799"/>
        <v>0</v>
      </c>
      <c r="RP193" s="6">
        <f t="shared" si="799"/>
        <v>0</v>
      </c>
      <c r="RQ193" s="6">
        <f t="shared" ref="RQ193:RU193" si="800">SUM(RQ182, -RQ189)</f>
        <v>0</v>
      </c>
      <c r="RR193" s="6">
        <f t="shared" si="800"/>
        <v>0</v>
      </c>
      <c r="RS193" s="6">
        <f t="shared" si="800"/>
        <v>0</v>
      </c>
      <c r="RT193" s="6">
        <f t="shared" si="800"/>
        <v>0</v>
      </c>
      <c r="RU193" s="6">
        <f t="shared" si="800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78" t="s">
        <v>36</v>
      </c>
      <c r="KY194" s="117" t="s">
        <v>36</v>
      </c>
      <c r="KZ194" s="183" t="s">
        <v>55</v>
      </c>
      <c r="LA194" s="59"/>
      <c r="LB194" s="59"/>
      <c r="LC194" s="59"/>
      <c r="LD194" s="59"/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801">SUM(KK137, -KK139)</f>
        <v>2.8699999999999989E-2</v>
      </c>
      <c r="KL195" s="174">
        <f t="shared" si="801"/>
        <v>2.5400000000000006E-2</v>
      </c>
      <c r="KM195" s="141">
        <f t="shared" si="801"/>
        <v>3.5400000000000001E-2</v>
      </c>
      <c r="KN195" s="111">
        <f t="shared" si="801"/>
        <v>2.6999999999999996E-2</v>
      </c>
      <c r="KO195" s="171">
        <f t="shared" si="801"/>
        <v>3.5200000000000009E-2</v>
      </c>
      <c r="KP195" s="139">
        <f t="shared" si="801"/>
        <v>3.2000000000000001E-2</v>
      </c>
      <c r="KQ195" s="111">
        <f t="shared" si="801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SUM(KX136, -KX138)</f>
        <v>4.2099999999999999E-2</v>
      </c>
      <c r="KY195" s="111">
        <f>SUM(KY136, -KY138)</f>
        <v>4.1300000000000003E-2</v>
      </c>
      <c r="KZ195" s="113">
        <f>SUM(KZ139, -KZ140)</f>
        <v>5.8300000000000005E-2</v>
      </c>
      <c r="LA195" s="6">
        <f>SUM(LA182, -LA188)</f>
        <v>0</v>
      </c>
      <c r="LB195" s="6">
        <f>SUM(LB182, -LB188,)</f>
        <v>0</v>
      </c>
      <c r="LC195" s="6">
        <f>SUM(LC183, -LC189)</f>
        <v>0</v>
      </c>
      <c r="LD195" s="6">
        <f>SUM(LD182, -LD188)</f>
        <v>0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39</v>
      </c>
      <c r="KY196" s="109" t="s">
        <v>39</v>
      </c>
      <c r="KZ196" s="116" t="s">
        <v>84</v>
      </c>
      <c r="LA196" s="59"/>
      <c r="LB196" s="59"/>
      <c r="LC196" s="59"/>
      <c r="LD196" s="59"/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1">
        <f>SUM(KX137, -KX138)</f>
        <v>4.1599999999999998E-2</v>
      </c>
      <c r="KY197" s="111">
        <f>SUM(KY137, -KY138)</f>
        <v>3.4699999999999995E-2</v>
      </c>
      <c r="KZ197" s="111">
        <f>SUM(KZ141, -KZ142)</f>
        <v>4.9299999999999997E-2</v>
      </c>
      <c r="LA197" s="6">
        <f>SUM(LA183, -LA189)</f>
        <v>0</v>
      </c>
      <c r="LB197" s="6">
        <f>SUM(LB183, -LB189)</f>
        <v>0</v>
      </c>
      <c r="LC197" s="6">
        <f>SUM(LC182, -LC188)</f>
        <v>0</v>
      </c>
      <c r="LD197" s="6">
        <f>SUM(LD183, -LD189)</f>
        <v>0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5" t="s">
        <v>37</v>
      </c>
      <c r="KY198" s="114" t="s">
        <v>37</v>
      </c>
      <c r="KZ198" s="114" t="s">
        <v>37</v>
      </c>
      <c r="LA198" s="59"/>
      <c r="LB198" s="59"/>
      <c r="LC198" s="59"/>
      <c r="LD198" s="59"/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3">
        <f>SUM(KX138, -KX139)</f>
        <v>3.3500000000000002E-2</v>
      </c>
      <c r="KY199" s="115">
        <f>SUM(KY138, -KY139)</f>
        <v>3.15E-2</v>
      </c>
      <c r="KZ199" s="115">
        <f>SUM(KZ138, -KZ139)</f>
        <v>4.3899999999999995E-2</v>
      </c>
      <c r="LA199" s="6">
        <f>SUM(LA185, -LA191)</f>
        <v>0</v>
      </c>
      <c r="LB199" s="6">
        <f>SUM(LB185, -LB191)</f>
        <v>0</v>
      </c>
      <c r="LC199" s="6">
        <f>SUM(LC184, -LC190)</f>
        <v>0</v>
      </c>
      <c r="LD199" s="6">
        <f>SUM(LD185, -LD191)</f>
        <v>0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2" t="s">
        <v>60</v>
      </c>
      <c r="KY200" s="116" t="s">
        <v>84</v>
      </c>
      <c r="KZ200" s="109" t="s">
        <v>46</v>
      </c>
      <c r="LA200" s="59"/>
      <c r="LB200" s="59"/>
      <c r="LC200" s="59"/>
      <c r="LD200" s="59"/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802">SUM(EC190, -EC197)</f>
        <v>0</v>
      </c>
      <c r="ED201" s="6">
        <f t="shared" si="802"/>
        <v>0</v>
      </c>
      <c r="EE201" s="6">
        <f t="shared" si="802"/>
        <v>0</v>
      </c>
      <c r="EF201" s="6">
        <f t="shared" si="802"/>
        <v>0</v>
      </c>
      <c r="EG201" s="6">
        <f t="shared" si="802"/>
        <v>0</v>
      </c>
      <c r="EH201" s="6">
        <f t="shared" si="802"/>
        <v>0</v>
      </c>
      <c r="EI201" s="6">
        <f t="shared" si="802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803">SUM(GV190, -GV197)</f>
        <v>0</v>
      </c>
      <c r="GW201" s="6">
        <f t="shared" si="803"/>
        <v>0</v>
      </c>
      <c r="GX201" s="6">
        <f t="shared" si="803"/>
        <v>0</v>
      </c>
      <c r="GY201" s="6">
        <f t="shared" si="803"/>
        <v>0</v>
      </c>
      <c r="GZ201" s="6">
        <f t="shared" si="803"/>
        <v>0</v>
      </c>
      <c r="HA201" s="6">
        <f t="shared" si="803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Q201:JS201" si="804">SUM(JQ190, -JQ197)</f>
        <v>0</v>
      </c>
      <c r="JR201" s="6">
        <f t="shared" si="804"/>
        <v>0</v>
      </c>
      <c r="JS201" s="6">
        <f t="shared" si="804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174">
        <f>SUM(KX140, -KX141)</f>
        <v>3.1600000000000003E-2</v>
      </c>
      <c r="KY201" s="111">
        <f>SUM(KY141, -KY142)</f>
        <v>3.0699999999999998E-2</v>
      </c>
      <c r="KZ201" s="241">
        <f>SUM(KZ136, -KZ137)</f>
        <v>3.3399999999999999E-2</v>
      </c>
      <c r="LA201" s="6">
        <f t="shared" ref="KS201:MF201" si="805">SUM(LA190, -LA197)</f>
        <v>0</v>
      </c>
      <c r="LB201" s="6">
        <f t="shared" si="805"/>
        <v>0</v>
      </c>
      <c r="LC201" s="6">
        <f t="shared" si="805"/>
        <v>0</v>
      </c>
      <c r="LD201" s="6">
        <f t="shared" si="805"/>
        <v>0</v>
      </c>
      <c r="LE201" s="6">
        <f t="shared" si="805"/>
        <v>0</v>
      </c>
      <c r="LF201" s="6">
        <f t="shared" si="805"/>
        <v>0</v>
      </c>
      <c r="LG201" s="6">
        <f t="shared" si="805"/>
        <v>0</v>
      </c>
      <c r="LH201" s="6">
        <f t="shared" si="805"/>
        <v>0</v>
      </c>
      <c r="LI201" s="6">
        <f t="shared" si="805"/>
        <v>0</v>
      </c>
      <c r="LJ201" s="6">
        <f t="shared" si="805"/>
        <v>0</v>
      </c>
      <c r="LK201" s="6">
        <f t="shared" si="805"/>
        <v>0</v>
      </c>
      <c r="LL201" s="6">
        <f t="shared" si="805"/>
        <v>0</v>
      </c>
      <c r="LM201" s="6">
        <f t="shared" si="805"/>
        <v>0</v>
      </c>
      <c r="LN201" s="6">
        <f t="shared" si="805"/>
        <v>0</v>
      </c>
      <c r="LO201" s="6">
        <f t="shared" si="805"/>
        <v>0</v>
      </c>
      <c r="LP201" s="6">
        <f t="shared" si="805"/>
        <v>0</v>
      </c>
      <c r="LQ201" s="6">
        <f t="shared" si="805"/>
        <v>0</v>
      </c>
      <c r="LR201" s="6">
        <f t="shared" si="805"/>
        <v>0</v>
      </c>
      <c r="LS201" s="6">
        <f t="shared" si="805"/>
        <v>0</v>
      </c>
      <c r="LT201" s="6">
        <f t="shared" si="805"/>
        <v>0</v>
      </c>
      <c r="LU201" s="6">
        <f t="shared" si="805"/>
        <v>0</v>
      </c>
      <c r="LV201" s="6">
        <f t="shared" si="805"/>
        <v>0</v>
      </c>
      <c r="LW201" s="6">
        <f t="shared" si="805"/>
        <v>0</v>
      </c>
      <c r="LX201" s="6">
        <f t="shared" si="805"/>
        <v>0</v>
      </c>
      <c r="LY201" s="6">
        <f t="shared" si="805"/>
        <v>0</v>
      </c>
      <c r="LZ201" s="6">
        <f t="shared" si="805"/>
        <v>0</v>
      </c>
      <c r="MA201" s="6">
        <f t="shared" si="805"/>
        <v>0</v>
      </c>
      <c r="MB201" s="6">
        <f t="shared" si="805"/>
        <v>0</v>
      </c>
      <c r="MC201" s="6">
        <f t="shared" si="805"/>
        <v>0</v>
      </c>
      <c r="MD201" s="6">
        <f t="shared" si="805"/>
        <v>0</v>
      </c>
      <c r="ME201" s="6">
        <f t="shared" si="805"/>
        <v>0</v>
      </c>
      <c r="MF201" s="6">
        <f t="shared" si="805"/>
        <v>0</v>
      </c>
      <c r="MG201" s="6">
        <f t="shared" ref="MG201:MK201" si="806">SUM(MG190, -MG197)</f>
        <v>0</v>
      </c>
      <c r="MH201" s="6">
        <f t="shared" si="806"/>
        <v>0</v>
      </c>
      <c r="MI201" s="6">
        <f t="shared" si="806"/>
        <v>0</v>
      </c>
      <c r="MJ201" s="6">
        <f t="shared" si="806"/>
        <v>0</v>
      </c>
      <c r="MK201" s="6">
        <f t="shared" si="806"/>
        <v>0</v>
      </c>
      <c r="MM201" s="6">
        <f t="shared" ref="MM201:OX201" si="807">SUM(MM190, -MM197)</f>
        <v>0</v>
      </c>
      <c r="MN201" s="6">
        <f t="shared" si="807"/>
        <v>0</v>
      </c>
      <c r="MO201" s="6">
        <f t="shared" si="807"/>
        <v>0</v>
      </c>
      <c r="MP201" s="6">
        <f t="shared" si="807"/>
        <v>0</v>
      </c>
      <c r="MQ201" s="6">
        <f t="shared" si="807"/>
        <v>0</v>
      </c>
      <c r="MR201" s="6">
        <f t="shared" si="807"/>
        <v>0</v>
      </c>
      <c r="MS201" s="6">
        <f t="shared" si="807"/>
        <v>0</v>
      </c>
      <c r="MT201" s="6">
        <f t="shared" si="807"/>
        <v>0</v>
      </c>
      <c r="MU201" s="6">
        <f t="shared" si="807"/>
        <v>0</v>
      </c>
      <c r="MV201" s="6">
        <f t="shared" si="807"/>
        <v>0</v>
      </c>
      <c r="MW201" s="6">
        <f t="shared" si="807"/>
        <v>0</v>
      </c>
      <c r="MX201" s="6">
        <f t="shared" si="807"/>
        <v>0</v>
      </c>
      <c r="MY201" s="6">
        <f t="shared" si="807"/>
        <v>0</v>
      </c>
      <c r="MZ201" s="6">
        <f t="shared" si="807"/>
        <v>0</v>
      </c>
      <c r="NA201" s="6">
        <f t="shared" si="807"/>
        <v>0</v>
      </c>
      <c r="NB201" s="6">
        <f t="shared" si="807"/>
        <v>0</v>
      </c>
      <c r="NC201" s="6">
        <f t="shared" si="807"/>
        <v>0</v>
      </c>
      <c r="ND201" s="6">
        <f t="shared" si="807"/>
        <v>0</v>
      </c>
      <c r="NE201" s="6">
        <f t="shared" si="807"/>
        <v>0</v>
      </c>
      <c r="NF201" s="6">
        <f t="shared" si="807"/>
        <v>0</v>
      </c>
      <c r="NG201" s="6">
        <f t="shared" si="807"/>
        <v>0</v>
      </c>
      <c r="NH201" s="6">
        <f t="shared" si="807"/>
        <v>0</v>
      </c>
      <c r="NI201" s="6">
        <f t="shared" si="807"/>
        <v>0</v>
      </c>
      <c r="NJ201" s="6">
        <f t="shared" si="807"/>
        <v>0</v>
      </c>
      <c r="NK201" s="6">
        <f t="shared" si="807"/>
        <v>0</v>
      </c>
      <c r="NL201" s="6">
        <f t="shared" si="807"/>
        <v>0</v>
      </c>
      <c r="NM201" s="6">
        <f t="shared" si="807"/>
        <v>0</v>
      </c>
      <c r="NN201" s="6">
        <f t="shared" si="807"/>
        <v>0</v>
      </c>
      <c r="NO201" s="6">
        <f t="shared" si="807"/>
        <v>0</v>
      </c>
      <c r="NP201" s="6">
        <f t="shared" si="807"/>
        <v>0</v>
      </c>
      <c r="NQ201" s="6">
        <f t="shared" si="807"/>
        <v>0</v>
      </c>
      <c r="NR201" s="6">
        <f t="shared" si="807"/>
        <v>0</v>
      </c>
      <c r="NS201" s="6">
        <f t="shared" si="807"/>
        <v>0</v>
      </c>
      <c r="NT201" s="6">
        <f t="shared" si="807"/>
        <v>0</v>
      </c>
      <c r="NU201" s="6">
        <f t="shared" si="807"/>
        <v>0</v>
      </c>
      <c r="NV201" s="6">
        <f t="shared" si="807"/>
        <v>0</v>
      </c>
      <c r="NW201" s="6">
        <f t="shared" si="807"/>
        <v>0</v>
      </c>
      <c r="NX201" s="6">
        <f t="shared" si="807"/>
        <v>0</v>
      </c>
      <c r="NY201" s="6">
        <f t="shared" si="807"/>
        <v>0</v>
      </c>
      <c r="NZ201" s="6">
        <f t="shared" si="807"/>
        <v>0</v>
      </c>
      <c r="OA201" s="6">
        <f t="shared" si="807"/>
        <v>0</v>
      </c>
      <c r="OB201" s="6">
        <f t="shared" si="807"/>
        <v>0</v>
      </c>
      <c r="OC201" s="6">
        <f t="shared" si="807"/>
        <v>0</v>
      </c>
      <c r="OD201" s="6">
        <f t="shared" si="807"/>
        <v>0</v>
      </c>
      <c r="OE201" s="6">
        <f t="shared" si="807"/>
        <v>0</v>
      </c>
      <c r="OF201" s="6">
        <f t="shared" si="807"/>
        <v>0</v>
      </c>
      <c r="OG201" s="6">
        <f t="shared" si="807"/>
        <v>0</v>
      </c>
      <c r="OH201" s="6">
        <f t="shared" si="807"/>
        <v>0</v>
      </c>
      <c r="OI201" s="6">
        <f t="shared" si="807"/>
        <v>0</v>
      </c>
      <c r="OJ201" s="6">
        <f t="shared" si="807"/>
        <v>0</v>
      </c>
      <c r="OK201" s="6">
        <f t="shared" si="807"/>
        <v>0</v>
      </c>
      <c r="OL201" s="6">
        <f t="shared" si="807"/>
        <v>0</v>
      </c>
      <c r="OM201" s="6">
        <f t="shared" si="807"/>
        <v>0</v>
      </c>
      <c r="ON201" s="6">
        <f t="shared" si="807"/>
        <v>0</v>
      </c>
      <c r="OO201" s="6">
        <f t="shared" si="807"/>
        <v>0</v>
      </c>
      <c r="OP201" s="6">
        <f t="shared" si="807"/>
        <v>0</v>
      </c>
      <c r="OQ201" s="6">
        <f t="shared" si="807"/>
        <v>0</v>
      </c>
      <c r="OR201" s="6">
        <f t="shared" si="807"/>
        <v>0</v>
      </c>
      <c r="OS201" s="6">
        <f t="shared" si="807"/>
        <v>0</v>
      </c>
      <c r="OT201" s="6">
        <f t="shared" si="807"/>
        <v>0</v>
      </c>
      <c r="OU201" s="6">
        <f t="shared" si="807"/>
        <v>0</v>
      </c>
      <c r="OV201" s="6">
        <f t="shared" si="807"/>
        <v>0</v>
      </c>
      <c r="OW201" s="6">
        <f t="shared" si="807"/>
        <v>0</v>
      </c>
      <c r="OX201" s="6">
        <f t="shared" si="807"/>
        <v>0</v>
      </c>
      <c r="OY201" s="6">
        <f t="shared" ref="OY201:PC201" si="808">SUM(OY190, -OY197)</f>
        <v>0</v>
      </c>
      <c r="OZ201" s="6">
        <f t="shared" si="808"/>
        <v>0</v>
      </c>
      <c r="PA201" s="6">
        <f t="shared" si="808"/>
        <v>0</v>
      </c>
      <c r="PB201" s="6">
        <f t="shared" si="808"/>
        <v>0</v>
      </c>
      <c r="PC201" s="6">
        <f t="shared" si="808"/>
        <v>0</v>
      </c>
      <c r="PE201" s="6">
        <f t="shared" ref="PE201:RP201" si="809">SUM(PE190, -PE197)</f>
        <v>0</v>
      </c>
      <c r="PF201" s="6">
        <f t="shared" si="809"/>
        <v>0</v>
      </c>
      <c r="PG201" s="6">
        <f t="shared" si="809"/>
        <v>0</v>
      </c>
      <c r="PH201" s="6">
        <f t="shared" si="809"/>
        <v>0</v>
      </c>
      <c r="PI201" s="6">
        <f t="shared" si="809"/>
        <v>0</v>
      </c>
      <c r="PJ201" s="6">
        <f t="shared" si="809"/>
        <v>0</v>
      </c>
      <c r="PK201" s="6">
        <f t="shared" si="809"/>
        <v>0</v>
      </c>
      <c r="PL201" s="6">
        <f t="shared" si="809"/>
        <v>0</v>
      </c>
      <c r="PM201" s="6">
        <f t="shared" si="809"/>
        <v>0</v>
      </c>
      <c r="PN201" s="6">
        <f t="shared" si="809"/>
        <v>0</v>
      </c>
      <c r="PO201" s="6">
        <f t="shared" si="809"/>
        <v>0</v>
      </c>
      <c r="PP201" s="6">
        <f t="shared" si="809"/>
        <v>0</v>
      </c>
      <c r="PQ201" s="6">
        <f t="shared" si="809"/>
        <v>0</v>
      </c>
      <c r="PR201" s="6">
        <f t="shared" si="809"/>
        <v>0</v>
      </c>
      <c r="PS201" s="6">
        <f t="shared" si="809"/>
        <v>0</v>
      </c>
      <c r="PT201" s="6">
        <f t="shared" si="809"/>
        <v>0</v>
      </c>
      <c r="PU201" s="6">
        <f t="shared" si="809"/>
        <v>0</v>
      </c>
      <c r="PV201" s="6">
        <f t="shared" si="809"/>
        <v>0</v>
      </c>
      <c r="PW201" s="6">
        <f t="shared" si="809"/>
        <v>0</v>
      </c>
      <c r="PX201" s="6">
        <f t="shared" si="809"/>
        <v>0</v>
      </c>
      <c r="PY201" s="6">
        <f t="shared" si="809"/>
        <v>0</v>
      </c>
      <c r="PZ201" s="6">
        <f t="shared" si="809"/>
        <v>0</v>
      </c>
      <c r="QA201" s="6">
        <f t="shared" si="809"/>
        <v>0</v>
      </c>
      <c r="QB201" s="6">
        <f t="shared" si="809"/>
        <v>0</v>
      </c>
      <c r="QC201" s="6">
        <f t="shared" si="809"/>
        <v>0</v>
      </c>
      <c r="QD201" s="6">
        <f t="shared" si="809"/>
        <v>0</v>
      </c>
      <c r="QE201" s="6">
        <f t="shared" si="809"/>
        <v>0</v>
      </c>
      <c r="QF201" s="6">
        <f t="shared" si="809"/>
        <v>0</v>
      </c>
      <c r="QG201" s="6">
        <f t="shared" si="809"/>
        <v>0</v>
      </c>
      <c r="QH201" s="6">
        <f t="shared" si="809"/>
        <v>0</v>
      </c>
      <c r="QI201" s="6">
        <f t="shared" si="809"/>
        <v>0</v>
      </c>
      <c r="QJ201" s="6">
        <f t="shared" si="809"/>
        <v>0</v>
      </c>
      <c r="QK201" s="6">
        <f t="shared" si="809"/>
        <v>0</v>
      </c>
      <c r="QL201" s="6">
        <f t="shared" si="809"/>
        <v>0</v>
      </c>
      <c r="QM201" s="6">
        <f t="shared" si="809"/>
        <v>0</v>
      </c>
      <c r="QN201" s="6">
        <f t="shared" si="809"/>
        <v>0</v>
      </c>
      <c r="QO201" s="6">
        <f t="shared" si="809"/>
        <v>0</v>
      </c>
      <c r="QP201" s="6">
        <f t="shared" si="809"/>
        <v>0</v>
      </c>
      <c r="QQ201" s="6">
        <f t="shared" si="809"/>
        <v>0</v>
      </c>
      <c r="QR201" s="6">
        <f t="shared" si="809"/>
        <v>0</v>
      </c>
      <c r="QS201" s="6">
        <f t="shared" si="809"/>
        <v>0</v>
      </c>
      <c r="QT201" s="6">
        <f t="shared" si="809"/>
        <v>0</v>
      </c>
      <c r="QU201" s="6">
        <f t="shared" si="809"/>
        <v>0</v>
      </c>
      <c r="QV201" s="6">
        <f t="shared" si="809"/>
        <v>0</v>
      </c>
      <c r="QW201" s="6">
        <f t="shared" si="809"/>
        <v>0</v>
      </c>
      <c r="QX201" s="6">
        <f t="shared" si="809"/>
        <v>0</v>
      </c>
      <c r="QY201" s="6">
        <f t="shared" si="809"/>
        <v>0</v>
      </c>
      <c r="QZ201" s="6">
        <f t="shared" si="809"/>
        <v>0</v>
      </c>
      <c r="RA201" s="6">
        <f t="shared" si="809"/>
        <v>0</v>
      </c>
      <c r="RB201" s="6">
        <f t="shared" si="809"/>
        <v>0</v>
      </c>
      <c r="RC201" s="6">
        <f t="shared" si="809"/>
        <v>0</v>
      </c>
      <c r="RD201" s="6">
        <f t="shared" si="809"/>
        <v>0</v>
      </c>
      <c r="RE201" s="6">
        <f t="shared" si="809"/>
        <v>0</v>
      </c>
      <c r="RF201" s="6">
        <f t="shared" si="809"/>
        <v>0</v>
      </c>
      <c r="RG201" s="6">
        <f t="shared" si="809"/>
        <v>0</v>
      </c>
      <c r="RH201" s="6">
        <f t="shared" si="809"/>
        <v>0</v>
      </c>
      <c r="RI201" s="6">
        <f t="shared" si="809"/>
        <v>0</v>
      </c>
      <c r="RJ201" s="6">
        <f t="shared" si="809"/>
        <v>0</v>
      </c>
      <c r="RK201" s="6">
        <f t="shared" si="809"/>
        <v>0</v>
      </c>
      <c r="RL201" s="6">
        <f t="shared" si="809"/>
        <v>0</v>
      </c>
      <c r="RM201" s="6">
        <f t="shared" si="809"/>
        <v>0</v>
      </c>
      <c r="RN201" s="6">
        <f t="shared" si="809"/>
        <v>0</v>
      </c>
      <c r="RO201" s="6">
        <f t="shared" si="809"/>
        <v>0</v>
      </c>
      <c r="RP201" s="6">
        <f t="shared" si="809"/>
        <v>0</v>
      </c>
      <c r="RQ201" s="6">
        <f t="shared" ref="RQ201:RU201" si="810">SUM(RQ190, -RQ197)</f>
        <v>0</v>
      </c>
      <c r="RR201" s="6">
        <f t="shared" si="810"/>
        <v>0</v>
      </c>
      <c r="RS201" s="6">
        <f t="shared" si="810"/>
        <v>0</v>
      </c>
      <c r="RT201" s="6">
        <f t="shared" si="810"/>
        <v>0</v>
      </c>
      <c r="RU201" s="6">
        <f t="shared" si="810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9" t="s">
        <v>84</v>
      </c>
      <c r="KY202" s="112" t="s">
        <v>60</v>
      </c>
      <c r="KZ202" s="117" t="s">
        <v>36</v>
      </c>
      <c r="LA202" s="59"/>
      <c r="LB202" s="59"/>
      <c r="LC202" s="59"/>
      <c r="LD202" s="59"/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1">
        <f>SUM(KX141, -KX142)</f>
        <v>1.7399999999999999E-2</v>
      </c>
      <c r="KY203" s="115">
        <f>SUM(KY140, -KY141)</f>
        <v>2.9699999999999997E-2</v>
      </c>
      <c r="KZ203" s="111">
        <f>SUM(KZ137, -KZ138)</f>
        <v>2.5000000000000008E-2</v>
      </c>
      <c r="LA203" s="6">
        <f>SUM(LA190, -LA196)</f>
        <v>0</v>
      </c>
      <c r="LB203" s="6">
        <f>SUM(LB190, -LB196,)</f>
        <v>0</v>
      </c>
      <c r="LC203" s="6">
        <f>SUM(LC191, -LC197)</f>
        <v>0</v>
      </c>
      <c r="LD203" s="6">
        <f>SUM(LD190, -LD196)</f>
        <v>0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8" t="s">
        <v>46</v>
      </c>
      <c r="KY204" s="117" t="s">
        <v>46</v>
      </c>
      <c r="KZ204" s="112" t="s">
        <v>60</v>
      </c>
      <c r="LA204" s="59"/>
      <c r="LB204" s="59"/>
      <c r="LC204" s="59"/>
      <c r="LD204" s="59"/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811">SUM(IR138, -IR139)</f>
        <v>8.9999999999999941E-3</v>
      </c>
      <c r="IS205" s="219">
        <f t="shared" si="811"/>
        <v>1.3999999999999985E-3</v>
      </c>
      <c r="IT205" s="91">
        <f t="shared" si="811"/>
        <v>3.599999999999999E-3</v>
      </c>
      <c r="IU205" s="144">
        <f t="shared" si="811"/>
        <v>4.6999999999999958E-3</v>
      </c>
      <c r="IV205" s="143">
        <f t="shared" si="811"/>
        <v>1.5999999999999973E-3</v>
      </c>
      <c r="IW205" s="113">
        <f t="shared" si="811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267">
        <f>SUM(KX136, -KX137)</f>
        <v>5.0000000000000044E-4</v>
      </c>
      <c r="KY205" s="241">
        <f>SUM(KY136, -KY137)</f>
        <v>6.6000000000000086E-3</v>
      </c>
      <c r="KZ205" s="115">
        <f>SUM(KZ140, -KZ141)</f>
        <v>2.1199999999999997E-2</v>
      </c>
      <c r="LA205" s="6">
        <f>SUM(LA191, -LA197)</f>
        <v>0</v>
      </c>
      <c r="LB205" s="6">
        <f>SUM(LB191, -LB197)</f>
        <v>0</v>
      </c>
      <c r="LC205" s="6">
        <f>SUM(LC190, -LC196)</f>
        <v>0</v>
      </c>
      <c r="LD205" s="6">
        <f>SUM(LD191, -LD197)</f>
        <v>0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KE208" s="49" t="s">
        <v>121</v>
      </c>
      <c r="KF208" s="50" t="s">
        <v>62</v>
      </c>
      <c r="KG208" s="49" t="s">
        <v>1</v>
      </c>
      <c r="KH208" s="49" t="s">
        <v>2</v>
      </c>
      <c r="KI208" s="49" t="s">
        <v>3</v>
      </c>
      <c r="KJ208" s="50" t="s">
        <v>62</v>
      </c>
      <c r="KK208" s="50" t="s">
        <v>62</v>
      </c>
      <c r="KL208" s="49" t="s">
        <v>6</v>
      </c>
      <c r="KM208" s="49" t="s">
        <v>7</v>
      </c>
      <c r="KN208" s="49" t="s">
        <v>8</v>
      </c>
      <c r="KO208" s="49" t="s">
        <v>9</v>
      </c>
      <c r="KP208" s="49" t="s">
        <v>10</v>
      </c>
      <c r="KQ208" s="50" t="s">
        <v>62</v>
      </c>
      <c r="KR208" s="50" t="s">
        <v>62</v>
      </c>
      <c r="KS208" s="49" t="s">
        <v>13</v>
      </c>
      <c r="KT208" s="49" t="s">
        <v>14</v>
      </c>
      <c r="KU208" s="49" t="s">
        <v>15</v>
      </c>
      <c r="KV208" s="49" t="s">
        <v>16</v>
      </c>
      <c r="KW208" s="49" t="s">
        <v>17</v>
      </c>
      <c r="KX208" s="50" t="s">
        <v>62</v>
      </c>
      <c r="KY208" s="50" t="s">
        <v>62</v>
      </c>
      <c r="KZ208" s="49" t="s">
        <v>20</v>
      </c>
      <c r="LA208" s="49" t="s">
        <v>21</v>
      </c>
      <c r="LB208" s="49" t="s">
        <v>22</v>
      </c>
      <c r="LC208" s="49" t="s">
        <v>23</v>
      </c>
      <c r="LD208" s="49" t="s">
        <v>24</v>
      </c>
      <c r="LE208" s="50" t="s">
        <v>62</v>
      </c>
      <c r="LF208" s="50" t="s">
        <v>62</v>
      </c>
      <c r="LG208" s="49" t="s">
        <v>27</v>
      </c>
      <c r="LH208" s="49" t="s">
        <v>28</v>
      </c>
      <c r="LI208" s="49" t="s">
        <v>29</v>
      </c>
      <c r="LJ208" s="49" t="s">
        <v>30</v>
      </c>
      <c r="LK208" s="49" t="s">
        <v>31</v>
      </c>
      <c r="LL208" s="50"/>
      <c r="LM208" s="50"/>
      <c r="LN208" s="273" t="s">
        <v>123</v>
      </c>
      <c r="LO208" t="s">
        <v>62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G209" s="22">
        <v>2.6800000000000001E-2</v>
      </c>
      <c r="KH209" s="22">
        <v>2.8299999999999999E-2</v>
      </c>
      <c r="KI209" s="22">
        <v>8.4000000000000005E-2</v>
      </c>
      <c r="KJ209" s="54"/>
      <c r="KK209" s="54"/>
      <c r="KL209" s="22">
        <v>5.79E-2</v>
      </c>
      <c r="KM209" s="48">
        <v>8.2400000000000001E-2</v>
      </c>
      <c r="KN209" s="48">
        <v>0.105</v>
      </c>
      <c r="KO209" s="48">
        <v>0.1166</v>
      </c>
      <c r="KP209" s="48">
        <v>8.9700000000000002E-2</v>
      </c>
      <c r="KQ209" s="54"/>
      <c r="KR209" s="54"/>
      <c r="KS209" s="48">
        <v>0.1447</v>
      </c>
      <c r="KT209" s="48">
        <v>0.13100000000000001</v>
      </c>
      <c r="KU209" s="54" t="s">
        <v>62</v>
      </c>
      <c r="KV209" s="54"/>
      <c r="KW209" s="54"/>
      <c r="KX209" s="54"/>
      <c r="KY209" s="54"/>
      <c r="KZ209" s="15"/>
      <c r="LA209" s="15"/>
      <c r="LB209" s="54"/>
      <c r="LC209" s="54"/>
      <c r="LD209" s="54"/>
      <c r="LE209" s="54"/>
      <c r="LF209" s="54"/>
      <c r="LG209" s="54"/>
      <c r="LH209" s="54"/>
      <c r="LI209" s="54"/>
      <c r="LJ209" s="54"/>
      <c r="LK209" s="54"/>
      <c r="LL209" s="496" t="s">
        <v>32</v>
      </c>
      <c r="LM209" s="3" t="s">
        <v>33</v>
      </c>
      <c r="LN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EL210" t="s">
        <v>62</v>
      </c>
      <c r="JH210" t="s">
        <v>62</v>
      </c>
      <c r="KE210" t="s">
        <v>62</v>
      </c>
      <c r="KG210" s="87">
        <v>2.6200000000000001E-2</v>
      </c>
      <c r="KH210" s="87">
        <v>2.5700000000000001E-2</v>
      </c>
      <c r="KI210" s="87">
        <v>1.7600000000000001E-2</v>
      </c>
      <c r="KJ210" s="54"/>
      <c r="KK210" s="54"/>
      <c r="KL210" s="48">
        <v>4.4699999999999997E-2</v>
      </c>
      <c r="KM210" s="22">
        <v>4.3400000000000001E-2</v>
      </c>
      <c r="KN210" s="7">
        <v>0.02</v>
      </c>
      <c r="KO210" s="87">
        <v>4.1399999999999999E-2</v>
      </c>
      <c r="KP210" s="87">
        <v>6.2899999999999998E-2</v>
      </c>
      <c r="KQ210" s="54"/>
      <c r="KR210" s="54"/>
      <c r="KS210" s="87">
        <v>0.11310000000000001</v>
      </c>
      <c r="KT210" s="87">
        <v>0.10199999999999999</v>
      </c>
      <c r="KU210" s="54"/>
      <c r="KV210" s="54"/>
      <c r="KW210" s="54"/>
      <c r="KX210" s="54"/>
      <c r="KY210" s="54"/>
      <c r="KZ210" s="6" t="s">
        <v>62</v>
      </c>
      <c r="LA210" s="6"/>
      <c r="LB210" s="54"/>
      <c r="LC210" s="54"/>
      <c r="LD210" s="54"/>
      <c r="LE210" s="54"/>
      <c r="LF210" s="54"/>
      <c r="LG210" s="54"/>
      <c r="LH210" s="54"/>
      <c r="LI210" s="54"/>
      <c r="LJ210" s="54"/>
      <c r="LK210" s="54"/>
      <c r="LL210" s="54">
        <f>MIN(LX172:LX178,LX180:LX185,LX187:LX191,LX193:LX196,LX198:LX200,LX202:LX203,LX205)</f>
        <v>0</v>
      </c>
      <c r="LM210" s="52">
        <f>AVERAGE(LY172:LY178,LY180:LY185,LY187:LY191,LY193:LY196,LY198:LY200,LY202:LY203,LY205)</f>
        <v>0</v>
      </c>
      <c r="LN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IE211" t="s">
        <v>62</v>
      </c>
      <c r="KF211" t="s">
        <v>62</v>
      </c>
      <c r="KG211" s="48">
        <v>1.54E-2</v>
      </c>
      <c r="KH211" s="7">
        <v>2.4299999999999999E-2</v>
      </c>
      <c r="KI211" s="48">
        <v>1.47E-2</v>
      </c>
      <c r="KJ211" s="54"/>
      <c r="KK211" s="54"/>
      <c r="KL211" s="87">
        <v>2.2800000000000001E-2</v>
      </c>
      <c r="KM211" s="87">
        <v>1.0200000000000001E-2</v>
      </c>
      <c r="KN211" s="22">
        <v>1.5699999999999999E-2</v>
      </c>
      <c r="KO211" s="16">
        <v>1.89E-2</v>
      </c>
      <c r="KP211" s="16">
        <v>2.6100000000000002E-2</v>
      </c>
      <c r="KQ211" s="54"/>
      <c r="KR211" s="54"/>
      <c r="KS211" s="16">
        <v>3.1699999999999999E-2</v>
      </c>
      <c r="KT211" s="16">
        <v>2.5499999999999998E-2</v>
      </c>
      <c r="KU211" s="54"/>
      <c r="KV211" s="54"/>
      <c r="KW211" s="54"/>
      <c r="KX211" s="54"/>
      <c r="KY211" s="54"/>
      <c r="LA211" s="6"/>
      <c r="LB211" s="54"/>
      <c r="LC211" s="54"/>
      <c r="LD211" s="54"/>
      <c r="LE211" s="54"/>
      <c r="LF211" s="54"/>
      <c r="LG211" s="54"/>
      <c r="LH211" s="54"/>
      <c r="LI211" s="54"/>
      <c r="LJ211" s="54"/>
      <c r="LK211" s="54"/>
      <c r="LL211" s="54"/>
      <c r="LM211" s="55" t="s">
        <v>73</v>
      </c>
      <c r="LN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G212" s="7">
        <v>1.4E-2</v>
      </c>
      <c r="KH212" s="48">
        <v>1.6899999999999998E-2</v>
      </c>
      <c r="KI212" s="7">
        <v>-7.1999999999999998E-3</v>
      </c>
      <c r="KJ212" s="54"/>
      <c r="KK212" s="54"/>
      <c r="KL212" s="7">
        <v>8.2000000000000007E-3</v>
      </c>
      <c r="KM212" s="7">
        <v>7.4000000000000003E-3</v>
      </c>
      <c r="KN212" s="16">
        <v>1.5599999999999999E-2</v>
      </c>
      <c r="KO212" s="7">
        <v>8.8000000000000005E-3</v>
      </c>
      <c r="KP212" s="7">
        <v>-3.3999999999999998E-3</v>
      </c>
      <c r="KQ212" s="54"/>
      <c r="KR212" s="54"/>
      <c r="KS212" s="7">
        <v>6.4000000000000003E-3</v>
      </c>
      <c r="KT212" s="7">
        <v>1.6799999999999999E-2</v>
      </c>
      <c r="KU212" s="54"/>
      <c r="KV212" s="54"/>
      <c r="KW212" s="54"/>
      <c r="KX212" s="54"/>
      <c r="KY212" s="54"/>
      <c r="KZ212" s="6" t="s">
        <v>62</v>
      </c>
      <c r="LA212" s="6"/>
      <c r="LB212" s="54"/>
      <c r="LC212" s="54"/>
      <c r="LD212" s="54"/>
      <c r="LE212" s="54"/>
      <c r="LF212" s="54"/>
      <c r="LG212" s="54"/>
      <c r="LH212" s="54"/>
      <c r="LI212" s="54"/>
      <c r="LJ212" s="54"/>
      <c r="LK212" s="54"/>
      <c r="LL212" s="54"/>
      <c r="LM212" s="55" t="s">
        <v>74</v>
      </c>
      <c r="LN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HS213" t="s">
        <v>62</v>
      </c>
      <c r="KF213" t="s">
        <v>62</v>
      </c>
      <c r="KG213" s="16">
        <v>1.2999999999999999E-3</v>
      </c>
      <c r="KH213" s="16">
        <v>-3.7000000000000002E-3</v>
      </c>
      <c r="KI213" s="16">
        <v>-1.1599999999999999E-2</v>
      </c>
      <c r="KJ213" s="54"/>
      <c r="KK213" s="54"/>
      <c r="KL213" s="16">
        <v>5.7000000000000002E-3</v>
      </c>
      <c r="KM213" s="16">
        <v>1.5E-3</v>
      </c>
      <c r="KN213" s="87">
        <v>1.26E-2</v>
      </c>
      <c r="KO213" s="22">
        <v>3.2000000000000002E-3</v>
      </c>
      <c r="KP213" s="22">
        <v>-8.9999999999999993E-3</v>
      </c>
      <c r="KQ213" s="54"/>
      <c r="KR213" s="54"/>
      <c r="KS213" s="22">
        <v>-2.53E-2</v>
      </c>
      <c r="KT213" s="41">
        <v>-2.8400000000000002E-2</v>
      </c>
      <c r="KU213" s="54"/>
      <c r="KV213" s="54"/>
      <c r="KW213" s="54"/>
      <c r="KX213" s="54"/>
      <c r="KY213" s="54"/>
      <c r="KZ213" t="s">
        <v>62</v>
      </c>
      <c r="LA213" s="6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3" t="s">
        <v>32</v>
      </c>
      <c r="LM213" s="3" t="s">
        <v>33</v>
      </c>
      <c r="LN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KB214" t="s">
        <v>62</v>
      </c>
      <c r="KD214" t="s">
        <v>62</v>
      </c>
      <c r="KE214" t="s">
        <v>62</v>
      </c>
      <c r="KG214" s="41">
        <v>-1.23E-2</v>
      </c>
      <c r="KH214" s="41">
        <v>-1.8700000000000001E-2</v>
      </c>
      <c r="KI214" s="41">
        <v>-2.1999999999999999E-2</v>
      </c>
      <c r="KJ214" s="54"/>
      <c r="KK214" s="54"/>
      <c r="KL214" s="41">
        <v>-2.12E-2</v>
      </c>
      <c r="KM214" s="31">
        <v>-2.3800000000000002E-2</v>
      </c>
      <c r="KN214" s="41">
        <v>-2.7699999999999999E-2</v>
      </c>
      <c r="KO214" s="41">
        <v>-3.5999999999999997E-2</v>
      </c>
      <c r="KP214" s="41">
        <v>-1.67E-2</v>
      </c>
      <c r="KQ214" s="54"/>
      <c r="KR214" s="54"/>
      <c r="KS214" s="41">
        <v>-4.3999999999999997E-2</v>
      </c>
      <c r="KT214" s="22">
        <v>-4.6399999999999997E-2</v>
      </c>
      <c r="KU214" s="54"/>
      <c r="KV214" s="54"/>
      <c r="KW214" s="54"/>
      <c r="KX214" s="54"/>
      <c r="KY214" s="54"/>
      <c r="KZ214" s="6"/>
      <c r="LA214" s="6"/>
      <c r="LB214" s="54" t="s">
        <v>62</v>
      </c>
      <c r="LC214" s="54"/>
      <c r="LD214" s="54"/>
      <c r="LE214" s="54"/>
      <c r="LF214" s="54"/>
      <c r="LG214" s="54"/>
      <c r="LH214" s="54"/>
      <c r="LI214" s="54"/>
      <c r="LJ214" s="54"/>
      <c r="LK214" s="54"/>
      <c r="LL214" s="52">
        <f>MIN(LX179,LX186,LX192,LX197,LX201,LX204,LX206,LX207)</f>
        <v>0</v>
      </c>
      <c r="LM214" s="52">
        <f>AVERAGE(LY179,LY186,LY192,LY197,LY201,LY204,LY206,LY207)</f>
        <v>0</v>
      </c>
      <c r="LN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KG215" s="31">
        <v>-2.2100000000000002E-2</v>
      </c>
      <c r="KH215" s="31">
        <v>-2.7699999999999999E-2</v>
      </c>
      <c r="KI215" s="31">
        <v>-3.1399999999999997E-2</v>
      </c>
      <c r="KJ215" s="54"/>
      <c r="KK215" s="54"/>
      <c r="KL215" s="31">
        <v>-4.4400000000000002E-2</v>
      </c>
      <c r="KM215" s="41">
        <v>-3.6499999999999998E-2</v>
      </c>
      <c r="KN215" s="31">
        <v>-3.7699999999999997E-2</v>
      </c>
      <c r="KO215" s="31">
        <v>-5.0799999999999998E-2</v>
      </c>
      <c r="KP215" s="31">
        <v>-4.7300000000000002E-2</v>
      </c>
      <c r="KQ215" s="54"/>
      <c r="KR215" s="54"/>
      <c r="KS215" s="31">
        <v>-9.8799999999999999E-2</v>
      </c>
      <c r="KT215" s="31">
        <v>-9.01E-2</v>
      </c>
      <c r="KU215" s="54"/>
      <c r="KV215" s="54"/>
      <c r="KW215" s="54"/>
      <c r="KX215" s="54"/>
      <c r="KY215" s="54"/>
      <c r="KZ215" s="6"/>
      <c r="LA215" s="6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5" t="s">
        <v>75</v>
      </c>
      <c r="LN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KE216" t="s">
        <v>62</v>
      </c>
      <c r="KF216" t="s">
        <v>62</v>
      </c>
      <c r="KG216" s="35">
        <v>-4.9299999999999997E-2</v>
      </c>
      <c r="KH216" s="35">
        <v>-4.5100000000000001E-2</v>
      </c>
      <c r="KI216" s="35">
        <v>-4.41E-2</v>
      </c>
      <c r="KJ216" s="54"/>
      <c r="KK216" s="54"/>
      <c r="KL216" s="35">
        <v>-7.3700000000000002E-2</v>
      </c>
      <c r="KM216" s="35">
        <v>-8.4599999999999995E-2</v>
      </c>
      <c r="KN216" s="35">
        <v>-0.10349999999999999</v>
      </c>
      <c r="KO216" s="35">
        <v>-0.1021</v>
      </c>
      <c r="KP216" s="35">
        <v>-0.1023</v>
      </c>
      <c r="KQ216" s="54"/>
      <c r="KR216" s="54" t="s">
        <v>62</v>
      </c>
      <c r="KS216" s="35">
        <v>-0.1278</v>
      </c>
      <c r="KT216" s="35">
        <v>-0.1104</v>
      </c>
      <c r="KU216" s="54" t="s">
        <v>62</v>
      </c>
      <c r="KV216" s="54" t="s">
        <v>62</v>
      </c>
      <c r="KW216" s="54" t="s">
        <v>62</v>
      </c>
      <c r="KX216" s="54" t="s">
        <v>62</v>
      </c>
      <c r="KY216" s="54" t="s">
        <v>62</v>
      </c>
      <c r="KZ216" s="10" t="s">
        <v>62</v>
      </c>
      <c r="LA216" s="10"/>
      <c r="LB216" s="54"/>
      <c r="LC216" s="54"/>
      <c r="LD216" s="54"/>
      <c r="LE216" s="54" t="s">
        <v>62</v>
      </c>
      <c r="LF216" s="54"/>
      <c r="LG216" s="54"/>
      <c r="LH216" s="54"/>
      <c r="LI216" s="54"/>
      <c r="LJ216" s="54"/>
      <c r="LK216" s="54"/>
      <c r="LL216" s="54"/>
      <c r="LM216" s="62" t="s">
        <v>76</v>
      </c>
      <c r="LN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272"/>
      <c r="KZ218" s="71">
        <v>43600</v>
      </c>
      <c r="LA218" s="250"/>
      <c r="LB218" s="249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26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99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00">
        <v>0.12939999999999999</v>
      </c>
      <c r="KZ221" s="48">
        <v>0.1578</v>
      </c>
      <c r="LA221" s="48"/>
      <c r="LB221" s="48"/>
      <c r="LC221" s="48"/>
      <c r="LD221" s="48"/>
      <c r="LE221" s="48"/>
      <c r="LF221" s="48"/>
      <c r="LG221" s="48"/>
      <c r="LH221" s="488"/>
      <c r="LI221" s="54"/>
      <c r="LJ221" s="489"/>
      <c r="LK221" s="488"/>
      <c r="LL221" s="54"/>
      <c r="LM221" s="489"/>
      <c r="LN221" s="488"/>
      <c r="LO221" s="54"/>
      <c r="LP221" s="489"/>
      <c r="LQ221" s="488"/>
      <c r="LR221" s="54"/>
      <c r="LS221" s="93"/>
      <c r="LT221" s="488"/>
      <c r="LU221" s="54"/>
      <c r="LV221" s="489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03">
        <v>0.1043</v>
      </c>
      <c r="KZ222" s="87">
        <v>0.1128</v>
      </c>
      <c r="LA222" s="87"/>
      <c r="LB222" s="87"/>
      <c r="LC222" s="87"/>
      <c r="LD222" s="87"/>
      <c r="LE222" s="87"/>
      <c r="LF222" s="87"/>
      <c r="LG222" s="87"/>
      <c r="LH222" s="488"/>
      <c r="LI222" s="54"/>
      <c r="LJ222" s="489"/>
      <c r="LK222" s="488"/>
      <c r="LL222" s="54"/>
      <c r="LM222" s="489"/>
      <c r="LN222" s="488"/>
      <c r="LO222" s="54"/>
      <c r="LP222" s="489"/>
      <c r="LQ222" s="488"/>
      <c r="LR222" s="54"/>
      <c r="LS222" s="93"/>
      <c r="LT222" s="488"/>
      <c r="LU222" s="54"/>
      <c r="LV222" s="489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04">
        <v>0.03</v>
      </c>
      <c r="KZ223" s="7">
        <v>2.6800000000000001E-2</v>
      </c>
      <c r="LA223" s="7"/>
      <c r="LB223" s="7"/>
      <c r="LC223" s="7"/>
      <c r="LD223" s="7"/>
      <c r="LE223" s="7"/>
      <c r="LF223" s="7"/>
      <c r="LG223" s="7"/>
      <c r="LH223" s="488"/>
      <c r="LI223" s="54"/>
      <c r="LJ223" s="489"/>
      <c r="LK223" s="488"/>
      <c r="LL223" s="54"/>
      <c r="LM223" s="489"/>
      <c r="LN223" s="488"/>
      <c r="LO223" s="54"/>
      <c r="LP223" s="489"/>
      <c r="LQ223" s="488"/>
      <c r="LR223" s="54"/>
      <c r="LS223" s="93"/>
      <c r="LT223" s="488"/>
      <c r="LU223" s="54"/>
      <c r="LV223" s="489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02">
        <v>2.2100000000000002E-2</v>
      </c>
      <c r="KZ224" s="16">
        <v>1.84E-2</v>
      </c>
      <c r="LA224" s="16"/>
      <c r="LB224" s="16"/>
      <c r="LC224" s="16"/>
      <c r="LD224" s="16"/>
      <c r="LE224" s="16"/>
      <c r="LF224" s="16"/>
      <c r="LG224" s="16"/>
      <c r="LH224" s="488"/>
      <c r="LI224" s="54"/>
      <c r="LJ224" s="489"/>
      <c r="LK224" s="488"/>
      <c r="LL224" s="54"/>
      <c r="LM224" s="489"/>
      <c r="LN224" s="488"/>
      <c r="LO224" s="54"/>
      <c r="LP224" s="489"/>
      <c r="LQ224" s="488"/>
      <c r="LR224" s="54"/>
      <c r="LS224" s="93"/>
      <c r="LT224" s="488"/>
      <c r="LU224" s="54"/>
      <c r="LV224" s="489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01">
        <v>-2.8000000000000001E-2</v>
      </c>
      <c r="KZ225" s="41">
        <v>-2.8000000000000001E-2</v>
      </c>
      <c r="LA225" s="41"/>
      <c r="LB225" s="41"/>
      <c r="LC225" s="41"/>
      <c r="LD225" s="41"/>
      <c r="LE225" s="41"/>
      <c r="LF225" s="41"/>
      <c r="LG225" s="41"/>
      <c r="LH225" s="488"/>
      <c r="LI225" s="54"/>
      <c r="LJ225" s="489"/>
      <c r="LK225" s="488"/>
      <c r="LL225" s="54"/>
      <c r="LM225" s="489"/>
      <c r="LN225" s="488"/>
      <c r="LO225" s="54"/>
      <c r="LP225" s="489"/>
      <c r="LQ225" s="488"/>
      <c r="LR225" s="54"/>
      <c r="LS225" s="93"/>
      <c r="LT225" s="488"/>
      <c r="LU225" s="54"/>
      <c r="LV225" s="489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07">
        <v>-3.9100000000000003E-2</v>
      </c>
      <c r="KZ226" s="22">
        <v>-4.6800000000000001E-2</v>
      </c>
      <c r="LA226" s="22"/>
      <c r="LB226" s="22"/>
      <c r="LC226" s="22"/>
      <c r="LD226" s="22"/>
      <c r="LE226" s="22"/>
      <c r="LF226" s="22"/>
      <c r="LG226" s="22"/>
      <c r="LH226" s="488"/>
      <c r="LI226" s="54"/>
      <c r="LJ226" s="489"/>
      <c r="LK226" s="488"/>
      <c r="LL226" s="54"/>
      <c r="LM226" s="489"/>
      <c r="LN226" s="488"/>
      <c r="LO226" s="54"/>
      <c r="LP226" s="489"/>
      <c r="LQ226" s="488"/>
      <c r="LR226" s="54"/>
      <c r="LS226" s="93"/>
      <c r="LT226" s="488"/>
      <c r="LU226" s="54"/>
      <c r="LV226" s="489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05">
        <v>-0.1011</v>
      </c>
      <c r="KZ227" s="31">
        <v>-0.11119999999999999</v>
      </c>
      <c r="LA227" s="31"/>
      <c r="LB227" s="31"/>
      <c r="LC227" s="31"/>
      <c r="LD227" s="31"/>
      <c r="LE227" s="31"/>
      <c r="LF227" s="31"/>
      <c r="LG227" s="31"/>
      <c r="LH227" s="488"/>
      <c r="LI227" s="54"/>
      <c r="LJ227" s="489"/>
      <c r="LK227" s="488"/>
      <c r="LL227" s="54"/>
      <c r="LM227" s="489"/>
      <c r="LN227" s="488"/>
      <c r="LO227" s="54"/>
      <c r="LP227" s="489"/>
      <c r="LQ227" s="488"/>
      <c r="LR227" s="54"/>
      <c r="LS227" s="93"/>
      <c r="LT227" s="488"/>
      <c r="LU227" s="54"/>
      <c r="LV227" s="489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06">
        <v>-0.1176</v>
      </c>
      <c r="KZ228" s="35">
        <v>-0.1298</v>
      </c>
      <c r="LA228" s="35"/>
      <c r="LB228" s="35"/>
      <c r="LC228" s="35"/>
      <c r="LD228" s="35"/>
      <c r="LE228" s="35"/>
      <c r="LF228" s="35"/>
      <c r="LG228" s="35"/>
      <c r="LH228" s="488"/>
      <c r="LI228" s="54"/>
      <c r="LJ228" s="489"/>
      <c r="LK228" s="488"/>
      <c r="LL228" s="54"/>
      <c r="LM228" s="489"/>
      <c r="LN228" s="488"/>
      <c r="LO228" s="54"/>
      <c r="LP228" s="489"/>
      <c r="LQ228" s="488"/>
      <c r="LR228" s="54"/>
      <c r="LS228" s="93"/>
      <c r="LT228" s="488"/>
      <c r="LU228" s="54"/>
      <c r="LV228" s="489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10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364">
        <v>7.3000000000000001E-3</v>
      </c>
      <c r="KZ230" s="458">
        <v>2.8400000000000002E-2</v>
      </c>
      <c r="LA230" s="494"/>
      <c r="LB230" s="492"/>
      <c r="LC230" s="493"/>
      <c r="LD230" s="494"/>
      <c r="LE230" s="492"/>
      <c r="LF230" s="493"/>
      <c r="LG230" s="494"/>
      <c r="LH230" s="492"/>
      <c r="LI230" s="493"/>
      <c r="LJ230" s="494"/>
      <c r="LK230" s="492"/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53">
        <v>-1.0999999999999999E-2</v>
      </c>
      <c r="KZ231" s="454">
        <v>-1.2200000000000001E-2</v>
      </c>
      <c r="LA231" s="494"/>
      <c r="LB231" s="492"/>
      <c r="LC231" s="493"/>
      <c r="LD231" s="494"/>
      <c r="LE231" s="492"/>
      <c r="LF231" s="493"/>
      <c r="LG231" s="494"/>
      <c r="LH231" s="492"/>
      <c r="LI231" s="493"/>
      <c r="LJ231" s="494"/>
      <c r="LK231" s="492"/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4"/>
      <c r="KZ232" s="134"/>
      <c r="LA232" s="495"/>
      <c r="LB232" s="133"/>
      <c r="LC232" s="134"/>
      <c r="LD232" s="495"/>
      <c r="LE232" s="133"/>
      <c r="LF232" s="134"/>
      <c r="LG232" s="495"/>
      <c r="LH232" s="133"/>
      <c r="LI232" s="134"/>
      <c r="LJ232" s="495"/>
      <c r="LK232" s="133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4" t="s">
        <v>62</v>
      </c>
      <c r="KZ233" s="134" t="s">
        <v>62</v>
      </c>
      <c r="LA233" s="495"/>
      <c r="LB233" s="133" t="s">
        <v>62</v>
      </c>
      <c r="LC233" s="134" t="s">
        <v>62</v>
      </c>
      <c r="LD233" s="495"/>
      <c r="LE233" s="133" t="s">
        <v>62</v>
      </c>
      <c r="LF233" s="134" t="s">
        <v>62</v>
      </c>
      <c r="LG233" s="495"/>
      <c r="LH233" s="133" t="s">
        <v>62</v>
      </c>
      <c r="LI233" s="134" t="s">
        <v>62</v>
      </c>
      <c r="LJ233" s="495"/>
      <c r="LK233" s="133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>
        <v>72.06</v>
      </c>
      <c r="KY234" s="251">
        <v>72.010000000000005</v>
      </c>
      <c r="KZ234" s="251">
        <v>71.64</v>
      </c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G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09" t="s">
        <v>67</v>
      </c>
      <c r="KZ235" s="109" t="s">
        <v>67</v>
      </c>
      <c r="LA235" s="59"/>
      <c r="LB235" s="59"/>
      <c r="LC235" s="59"/>
      <c r="LD235" s="59"/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JU236" s="143">
        <f t="shared" ref="JU236:KR236" si="812">SUM(JU221, -JU228)</f>
        <v>3.9800000000000002E-2</v>
      </c>
      <c r="JV236" s="110">
        <f t="shared" si="812"/>
        <v>4.9100000000000005E-2</v>
      </c>
      <c r="JW236" s="173">
        <f t="shared" si="812"/>
        <v>7.6100000000000001E-2</v>
      </c>
      <c r="JX236" s="143">
        <f t="shared" si="812"/>
        <v>7.5700000000000003E-2</v>
      </c>
      <c r="JY236" s="113">
        <f t="shared" si="812"/>
        <v>6.7900000000000002E-2</v>
      </c>
      <c r="JZ236" s="173">
        <f t="shared" si="812"/>
        <v>7.3399999999999993E-2</v>
      </c>
      <c r="KA236" s="143">
        <f t="shared" si="812"/>
        <v>7.1500000000000008E-2</v>
      </c>
      <c r="KB236" s="115">
        <f t="shared" si="812"/>
        <v>7.0000000000000007E-2</v>
      </c>
      <c r="KC236" s="173">
        <f t="shared" si="812"/>
        <v>0.12809999999999999</v>
      </c>
      <c r="KD236" s="161">
        <f t="shared" si="812"/>
        <v>0.12719999999999998</v>
      </c>
      <c r="KE236" s="113">
        <f t="shared" si="812"/>
        <v>0.12309999999999999</v>
      </c>
      <c r="KF236" s="173">
        <f t="shared" si="812"/>
        <v>0.13159999999999999</v>
      </c>
      <c r="KG236" s="143">
        <f t="shared" si="812"/>
        <v>0.14129999999999998</v>
      </c>
      <c r="KH236" s="202">
        <f t="shared" si="812"/>
        <v>0.13789999999999999</v>
      </c>
      <c r="KI236" s="182">
        <f t="shared" si="812"/>
        <v>0.16699999999999998</v>
      </c>
      <c r="KJ236" s="161">
        <f t="shared" si="812"/>
        <v>0.1905</v>
      </c>
      <c r="KK236" s="202">
        <f t="shared" si="812"/>
        <v>0.19700000000000001</v>
      </c>
      <c r="KL236" s="182">
        <f t="shared" si="812"/>
        <v>0.20849999999999999</v>
      </c>
      <c r="KM236" s="161">
        <f t="shared" si="812"/>
        <v>0.22559999999999999</v>
      </c>
      <c r="KN236" s="202">
        <f t="shared" si="812"/>
        <v>0.2271</v>
      </c>
      <c r="KO236" s="182">
        <f t="shared" si="812"/>
        <v>0.21870000000000001</v>
      </c>
      <c r="KP236" s="161">
        <f t="shared" si="812"/>
        <v>0.21489999999999998</v>
      </c>
      <c r="KQ236" s="202">
        <f t="shared" si="812"/>
        <v>0.2084</v>
      </c>
      <c r="KR236" s="182">
        <f t="shared" si="812"/>
        <v>0.192</v>
      </c>
      <c r="KS236" s="161">
        <f t="shared" ref="KS236:KT236" si="813">SUM(KS221, -KS228)</f>
        <v>0.22800000000000001</v>
      </c>
      <c r="KT236" s="202">
        <f t="shared" si="813"/>
        <v>0.2364</v>
      </c>
      <c r="KU236" s="182">
        <f t="shared" ref="KU236:KV236" si="814">SUM(KU221, -KU228)</f>
        <v>0.27249999999999996</v>
      </c>
      <c r="KV236" s="161">
        <f t="shared" ref="KV236:KW236" si="815">SUM(KV221, -KV228)</f>
        <v>0.23130000000000001</v>
      </c>
      <c r="KW236" s="202">
        <f t="shared" ref="KW236:KX236" si="816">SUM(KW221, -KW228)</f>
        <v>0.23180000000000001</v>
      </c>
      <c r="KX236" s="182">
        <f t="shared" ref="KX236:KY236" si="817">SUM(KX221, -KX228)</f>
        <v>0.2414</v>
      </c>
      <c r="KY236" s="202">
        <f t="shared" si="817"/>
        <v>0.247</v>
      </c>
      <c r="KZ236" s="202">
        <f t="shared" ref="KZ236" si="818">SUM(KZ221, -KZ228)</f>
        <v>0.28759999999999997</v>
      </c>
      <c r="LA236" s="6">
        <f t="shared" ref="KS236:MF236" si="819">SUM(LA221, -LA228)</f>
        <v>0</v>
      </c>
      <c r="LB236" s="6">
        <f t="shared" si="819"/>
        <v>0</v>
      </c>
      <c r="LC236" s="6">
        <f t="shared" si="819"/>
        <v>0</v>
      </c>
      <c r="LD236" s="6">
        <f t="shared" si="819"/>
        <v>0</v>
      </c>
      <c r="LE236" s="6">
        <f t="shared" si="819"/>
        <v>0</v>
      </c>
      <c r="LF236" s="6">
        <f t="shared" si="819"/>
        <v>0</v>
      </c>
      <c r="LG236" s="6">
        <f t="shared" si="819"/>
        <v>0</v>
      </c>
      <c r="LH236" s="6">
        <f t="shared" si="819"/>
        <v>0</v>
      </c>
      <c r="LI236" s="6">
        <f t="shared" si="819"/>
        <v>0</v>
      </c>
      <c r="LJ236" s="6">
        <f t="shared" si="819"/>
        <v>0</v>
      </c>
      <c r="LK236" s="6">
        <f t="shared" si="819"/>
        <v>0</v>
      </c>
      <c r="LL236" s="6">
        <f t="shared" si="819"/>
        <v>0</v>
      </c>
      <c r="LM236" s="6">
        <f t="shared" si="819"/>
        <v>0</v>
      </c>
      <c r="LN236" s="6">
        <f t="shared" si="819"/>
        <v>0</v>
      </c>
      <c r="LO236" s="6">
        <f t="shared" si="819"/>
        <v>0</v>
      </c>
      <c r="LP236" s="6">
        <f t="shared" si="819"/>
        <v>0</v>
      </c>
      <c r="LQ236" s="6">
        <f t="shared" si="819"/>
        <v>0</v>
      </c>
      <c r="LR236" s="6">
        <f t="shared" si="819"/>
        <v>0</v>
      </c>
      <c r="LS236" s="6">
        <f t="shared" si="819"/>
        <v>0</v>
      </c>
      <c r="LT236" s="6">
        <f t="shared" si="819"/>
        <v>0</v>
      </c>
      <c r="LU236" s="6">
        <f t="shared" si="819"/>
        <v>0</v>
      </c>
      <c r="LV236" s="6">
        <f t="shared" si="819"/>
        <v>0</v>
      </c>
      <c r="LW236" s="6">
        <f t="shared" si="819"/>
        <v>0</v>
      </c>
      <c r="LX236" s="6">
        <f t="shared" si="819"/>
        <v>0</v>
      </c>
      <c r="LY236" s="6">
        <f t="shared" si="819"/>
        <v>0</v>
      </c>
      <c r="LZ236" s="6">
        <f t="shared" si="819"/>
        <v>0</v>
      </c>
      <c r="MA236" s="6">
        <f t="shared" si="819"/>
        <v>0</v>
      </c>
      <c r="MB236" s="6">
        <f t="shared" si="819"/>
        <v>0</v>
      </c>
      <c r="MC236" s="6">
        <f t="shared" si="819"/>
        <v>0</v>
      </c>
      <c r="MD236" s="6">
        <f t="shared" si="819"/>
        <v>0</v>
      </c>
      <c r="ME236" s="6">
        <f t="shared" si="819"/>
        <v>0</v>
      </c>
      <c r="MF236" s="6">
        <f t="shared" si="819"/>
        <v>0</v>
      </c>
      <c r="MG236" s="6">
        <f t="shared" ref="MG236:MK236" si="820">SUM(MG221, -MG228)</f>
        <v>0</v>
      </c>
      <c r="MH236" s="6">
        <f t="shared" si="820"/>
        <v>0</v>
      </c>
      <c r="MI236" s="6">
        <f t="shared" si="820"/>
        <v>0</v>
      </c>
      <c r="MJ236" s="6">
        <f t="shared" si="820"/>
        <v>0</v>
      </c>
      <c r="MK236" s="6">
        <f t="shared" si="820"/>
        <v>0</v>
      </c>
      <c r="MM236" s="6">
        <f t="shared" ref="MM236:OX236" si="821">SUM(MM221, -MM228)</f>
        <v>0</v>
      </c>
      <c r="MN236" s="6">
        <f t="shared" si="821"/>
        <v>0</v>
      </c>
      <c r="MO236" s="6">
        <f t="shared" si="821"/>
        <v>0</v>
      </c>
      <c r="MP236" s="6">
        <f t="shared" si="821"/>
        <v>0</v>
      </c>
      <c r="MQ236" s="6">
        <f t="shared" si="821"/>
        <v>0</v>
      </c>
      <c r="MR236" s="6">
        <f t="shared" si="821"/>
        <v>0</v>
      </c>
      <c r="MS236" s="6">
        <f t="shared" si="821"/>
        <v>0</v>
      </c>
      <c r="MT236" s="6">
        <f t="shared" si="821"/>
        <v>0</v>
      </c>
      <c r="MU236" s="6">
        <f t="shared" si="821"/>
        <v>0</v>
      </c>
      <c r="MV236" s="6">
        <f t="shared" si="821"/>
        <v>0</v>
      </c>
      <c r="MW236" s="6">
        <f t="shared" si="821"/>
        <v>0</v>
      </c>
      <c r="MX236" s="6">
        <f t="shared" si="821"/>
        <v>0</v>
      </c>
      <c r="MY236" s="6">
        <f t="shared" si="821"/>
        <v>0</v>
      </c>
      <c r="MZ236" s="6">
        <f t="shared" si="821"/>
        <v>0</v>
      </c>
      <c r="NA236" s="6">
        <f t="shared" si="821"/>
        <v>0</v>
      </c>
      <c r="NB236" s="6">
        <f t="shared" si="821"/>
        <v>0</v>
      </c>
      <c r="NC236" s="6">
        <f t="shared" si="821"/>
        <v>0</v>
      </c>
      <c r="ND236" s="6">
        <f t="shared" si="821"/>
        <v>0</v>
      </c>
      <c r="NE236" s="6">
        <f t="shared" si="821"/>
        <v>0</v>
      </c>
      <c r="NF236" s="6">
        <f t="shared" si="821"/>
        <v>0</v>
      </c>
      <c r="NG236" s="6">
        <f t="shared" si="821"/>
        <v>0</v>
      </c>
      <c r="NH236" s="6">
        <f t="shared" si="821"/>
        <v>0</v>
      </c>
      <c r="NI236" s="6">
        <f t="shared" si="821"/>
        <v>0</v>
      </c>
      <c r="NJ236" s="6">
        <f t="shared" si="821"/>
        <v>0</v>
      </c>
      <c r="NK236" s="6">
        <f t="shared" si="821"/>
        <v>0</v>
      </c>
      <c r="NL236" s="6">
        <f t="shared" si="821"/>
        <v>0</v>
      </c>
      <c r="NM236" s="6">
        <f t="shared" si="821"/>
        <v>0</v>
      </c>
      <c r="NN236" s="6">
        <f t="shared" si="821"/>
        <v>0</v>
      </c>
      <c r="NO236" s="6">
        <f t="shared" si="821"/>
        <v>0</v>
      </c>
      <c r="NP236" s="6">
        <f t="shared" si="821"/>
        <v>0</v>
      </c>
      <c r="NQ236" s="6">
        <f t="shared" si="821"/>
        <v>0</v>
      </c>
      <c r="NR236" s="6">
        <f t="shared" si="821"/>
        <v>0</v>
      </c>
      <c r="NS236" s="6">
        <f t="shared" si="821"/>
        <v>0</v>
      </c>
      <c r="NT236" s="6">
        <f t="shared" si="821"/>
        <v>0</v>
      </c>
      <c r="NU236" s="6">
        <f t="shared" si="821"/>
        <v>0</v>
      </c>
      <c r="NV236" s="6">
        <f t="shared" si="821"/>
        <v>0</v>
      </c>
      <c r="NW236" s="6">
        <f t="shared" si="821"/>
        <v>0</v>
      </c>
      <c r="NX236" s="6">
        <f t="shared" si="821"/>
        <v>0</v>
      </c>
      <c r="NY236" s="6">
        <f t="shared" si="821"/>
        <v>0</v>
      </c>
      <c r="NZ236" s="6">
        <f t="shared" si="821"/>
        <v>0</v>
      </c>
      <c r="OA236" s="6">
        <f t="shared" si="821"/>
        <v>0</v>
      </c>
      <c r="OB236" s="6">
        <f t="shared" si="821"/>
        <v>0</v>
      </c>
      <c r="OC236" s="6">
        <f t="shared" si="821"/>
        <v>0</v>
      </c>
      <c r="OD236" s="6">
        <f t="shared" si="821"/>
        <v>0</v>
      </c>
      <c r="OE236" s="6">
        <f t="shared" si="821"/>
        <v>0</v>
      </c>
      <c r="OF236" s="6">
        <f t="shared" si="821"/>
        <v>0</v>
      </c>
      <c r="OG236" s="6">
        <f t="shared" si="821"/>
        <v>0</v>
      </c>
      <c r="OH236" s="6">
        <f t="shared" si="821"/>
        <v>0</v>
      </c>
      <c r="OI236" s="6">
        <f t="shared" si="821"/>
        <v>0</v>
      </c>
      <c r="OJ236" s="6">
        <f t="shared" si="821"/>
        <v>0</v>
      </c>
      <c r="OK236" s="6">
        <f t="shared" si="821"/>
        <v>0</v>
      </c>
      <c r="OL236" s="6">
        <f t="shared" si="821"/>
        <v>0</v>
      </c>
      <c r="OM236" s="6">
        <f t="shared" si="821"/>
        <v>0</v>
      </c>
      <c r="ON236" s="6">
        <f t="shared" si="821"/>
        <v>0</v>
      </c>
      <c r="OO236" s="6">
        <f t="shared" si="821"/>
        <v>0</v>
      </c>
      <c r="OP236" s="6">
        <f t="shared" si="821"/>
        <v>0</v>
      </c>
      <c r="OQ236" s="6">
        <f t="shared" si="821"/>
        <v>0</v>
      </c>
      <c r="OR236" s="6">
        <f t="shared" si="821"/>
        <v>0</v>
      </c>
      <c r="OS236" s="6">
        <f t="shared" si="821"/>
        <v>0</v>
      </c>
      <c r="OT236" s="6">
        <f t="shared" si="821"/>
        <v>0</v>
      </c>
      <c r="OU236" s="6">
        <f t="shared" si="821"/>
        <v>0</v>
      </c>
      <c r="OV236" s="6">
        <f t="shared" si="821"/>
        <v>0</v>
      </c>
      <c r="OW236" s="6">
        <f t="shared" si="821"/>
        <v>0</v>
      </c>
      <c r="OX236" s="6">
        <f t="shared" si="821"/>
        <v>0</v>
      </c>
      <c r="OY236" s="6">
        <f t="shared" ref="OY236:PC236" si="822">SUM(OY221, -OY228)</f>
        <v>0</v>
      </c>
      <c r="OZ236" s="6">
        <f t="shared" si="822"/>
        <v>0</v>
      </c>
      <c r="PA236" s="6">
        <f t="shared" si="822"/>
        <v>0</v>
      </c>
      <c r="PB236" s="6">
        <f t="shared" si="822"/>
        <v>0</v>
      </c>
      <c r="PC236" s="6">
        <f t="shared" si="822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09" t="s">
        <v>63</v>
      </c>
      <c r="KZ237" s="109" t="s">
        <v>63</v>
      </c>
      <c r="LA237" s="59"/>
      <c r="LB237" s="59"/>
      <c r="LC237" s="59"/>
      <c r="LD237" s="59"/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JU238" s="139">
        <f t="shared" ref="JU238:KB238" si="823">SUM(JU222, -JU228)</f>
        <v>3.6299999999999999E-2</v>
      </c>
      <c r="JV238" s="113">
        <f t="shared" si="823"/>
        <v>4.9000000000000002E-2</v>
      </c>
      <c r="JW238" s="170">
        <f t="shared" si="823"/>
        <v>7.5499999999999998E-2</v>
      </c>
      <c r="JX238" s="148">
        <f t="shared" si="823"/>
        <v>6.8199999999999997E-2</v>
      </c>
      <c r="JY238" s="110">
        <f t="shared" si="823"/>
        <v>5.5900000000000005E-2</v>
      </c>
      <c r="JZ238" s="170">
        <f t="shared" si="823"/>
        <v>7.0800000000000002E-2</v>
      </c>
      <c r="KA238" s="141">
        <f t="shared" si="823"/>
        <v>6.9599999999999995E-2</v>
      </c>
      <c r="KB238" s="202">
        <f t="shared" si="823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824">SUM(KE222, -KE228)</f>
        <v>0.11349999999999999</v>
      </c>
      <c r="KF238" s="182">
        <f t="shared" si="824"/>
        <v>0.11840000000000001</v>
      </c>
      <c r="KG238" s="161">
        <f t="shared" si="824"/>
        <v>0.1134</v>
      </c>
      <c r="KH238" s="113">
        <f t="shared" si="824"/>
        <v>0.12959999999999999</v>
      </c>
      <c r="KI238" s="173">
        <f t="shared" si="824"/>
        <v>0.128</v>
      </c>
      <c r="KJ238" s="143">
        <f t="shared" si="824"/>
        <v>0.13300000000000001</v>
      </c>
      <c r="KK238" s="115">
        <f t="shared" ref="KK238:KQ238" si="825">SUM(KK221, -KK227)</f>
        <v>0.1295</v>
      </c>
      <c r="KL238" s="171">
        <f t="shared" si="825"/>
        <v>0.14269999999999999</v>
      </c>
      <c r="KM238" s="139">
        <f t="shared" si="825"/>
        <v>0.17369999999999999</v>
      </c>
      <c r="KN238" s="111">
        <f t="shared" si="825"/>
        <v>0.17560000000000001</v>
      </c>
      <c r="KO238" s="171">
        <f t="shared" si="825"/>
        <v>0.16739999999999999</v>
      </c>
      <c r="KP238" s="139">
        <f t="shared" si="825"/>
        <v>0.15839999999999999</v>
      </c>
      <c r="KQ238" s="111">
        <f t="shared" si="825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>SUM(KW221, -KW227)</f>
        <v>0.21610000000000001</v>
      </c>
      <c r="KX238" s="171">
        <f>SUM(KX221, -KX227)</f>
        <v>0.22110000000000002</v>
      </c>
      <c r="KY238" s="111">
        <f>SUM(KY221, -KY227)</f>
        <v>0.23049999999999998</v>
      </c>
      <c r="KZ238" s="111">
        <f>SUM(KZ221, -KZ227)</f>
        <v>0.26900000000000002</v>
      </c>
      <c r="LA238" s="6">
        <f>SUM(LA221, -LA227)</f>
        <v>0</v>
      </c>
      <c r="LB238" s="6">
        <f>SUM(LB221, -LB227,)</f>
        <v>0</v>
      </c>
      <c r="LC238" s="6">
        <f>SUM(LC222, -LC228)</f>
        <v>0</v>
      </c>
      <c r="LD238" s="6">
        <f>SUM(LD221, -LD227)</f>
        <v>0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16" t="s">
        <v>59</v>
      </c>
      <c r="KZ239" s="116" t="s">
        <v>59</v>
      </c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JU240" s="141">
        <f t="shared" ref="JU240:JZ240" si="826">SUM(JU223, -JU228)</f>
        <v>3.6199999999999996E-2</v>
      </c>
      <c r="JV240" s="115">
        <f t="shared" si="826"/>
        <v>4.07E-2</v>
      </c>
      <c r="JW240" s="182">
        <f t="shared" si="826"/>
        <v>6.4699999999999994E-2</v>
      </c>
      <c r="JX240" s="141">
        <f t="shared" si="826"/>
        <v>5.79E-2</v>
      </c>
      <c r="JY240" s="115">
        <f t="shared" si="826"/>
        <v>5.4600000000000003E-2</v>
      </c>
      <c r="JZ240" s="174">
        <f t="shared" si="826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827">SUM(KL221, -KL226)</f>
        <v>0.13269999999999998</v>
      </c>
      <c r="KM240" s="141">
        <f t="shared" si="827"/>
        <v>0.16089999999999999</v>
      </c>
      <c r="KN240" s="115">
        <f t="shared" si="827"/>
        <v>0.14990000000000001</v>
      </c>
      <c r="KO240" s="174">
        <f t="shared" si="827"/>
        <v>0.15259999999999999</v>
      </c>
      <c r="KP240" s="141">
        <f t="shared" si="827"/>
        <v>0.14429999999999998</v>
      </c>
      <c r="KQ240" s="115">
        <f t="shared" si="827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>SUM(KW222, -KW228)</f>
        <v>0.21529999999999999</v>
      </c>
      <c r="KX240" s="170">
        <f>SUM(KX222, -KX228)</f>
        <v>0.21239999999999998</v>
      </c>
      <c r="KY240" s="110">
        <f>SUM(KY222, -KY228)</f>
        <v>0.22189999999999999</v>
      </c>
      <c r="KZ240" s="110">
        <f>SUM(KZ222, -KZ228)</f>
        <v>0.24259999999999998</v>
      </c>
      <c r="LA240" s="6">
        <f>SUM(LA222, -LA228)</f>
        <v>0</v>
      </c>
      <c r="LB240" s="6">
        <f>SUM(LB222, -LB228)</f>
        <v>0</v>
      </c>
      <c r="LC240" s="6">
        <f>SUM(LC221, -LC227)</f>
        <v>0</v>
      </c>
      <c r="LD240" s="6">
        <f>SUM(LD222, -LD228)</f>
        <v>0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16" t="s">
        <v>84</v>
      </c>
      <c r="KZ241" s="116" t="s">
        <v>84</v>
      </c>
      <c r="LA241" s="59"/>
      <c r="LB241" s="59"/>
      <c r="LC241" s="59"/>
      <c r="LD241" s="59"/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 t="shared" ref="JU242:JZ242" si="828">SUM(JU224, -JU228)</f>
        <v>3.61E-2</v>
      </c>
      <c r="JV242" s="202">
        <f t="shared" si="828"/>
        <v>3.15E-2</v>
      </c>
      <c r="JW242" s="174">
        <f t="shared" si="828"/>
        <v>6.3299999999999995E-2</v>
      </c>
      <c r="JX242" s="141">
        <f t="shared" si="828"/>
        <v>4.8399999999999999E-2</v>
      </c>
      <c r="JY242" s="115">
        <f t="shared" si="828"/>
        <v>4.9000000000000002E-2</v>
      </c>
      <c r="JZ242" s="182">
        <f t="shared" si="828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829">SUM(KL222, -KL228)</f>
        <v>0.1235</v>
      </c>
      <c r="KM242" s="143">
        <f t="shared" si="829"/>
        <v>0.1273</v>
      </c>
      <c r="KN242" s="110">
        <f t="shared" si="829"/>
        <v>0.12969999999999998</v>
      </c>
      <c r="KO242" s="170">
        <f t="shared" si="829"/>
        <v>0.14349999999999999</v>
      </c>
      <c r="KP242" s="148">
        <f t="shared" si="829"/>
        <v>0.14229999999999998</v>
      </c>
      <c r="KQ242" s="110">
        <f t="shared" si="829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>SUM(KT222, -KT227)</f>
        <v>0.17449999999999999</v>
      </c>
      <c r="KU242" s="171">
        <f>SUM(KU222, -KU227)</f>
        <v>0.21190000000000001</v>
      </c>
      <c r="KV242" s="139">
        <f>SUM(KV222, -KV227)</f>
        <v>0.20130000000000001</v>
      </c>
      <c r="KW242" s="111">
        <f>SUM(KW222, -KW227)</f>
        <v>0.1996</v>
      </c>
      <c r="KX242" s="171">
        <f>SUM(KX222, -KX227)</f>
        <v>0.19209999999999999</v>
      </c>
      <c r="KY242" s="111">
        <f>SUM(KY222, -KY227)</f>
        <v>0.2054</v>
      </c>
      <c r="KZ242" s="111">
        <f>SUM(KZ222, -KZ227)</f>
        <v>0.22399999999999998</v>
      </c>
      <c r="LA242" s="6">
        <f t="shared" ref="KS242:MF242" si="830">SUM(LA227, -LA238)</f>
        <v>0</v>
      </c>
      <c r="LB242" s="6">
        <f t="shared" si="830"/>
        <v>0</v>
      </c>
      <c r="LC242" s="6">
        <f t="shared" si="830"/>
        <v>0</v>
      </c>
      <c r="LD242" s="6">
        <f t="shared" si="830"/>
        <v>0</v>
      </c>
      <c r="LE242" s="6">
        <f t="shared" si="830"/>
        <v>0</v>
      </c>
      <c r="LF242" s="6">
        <f t="shared" si="830"/>
        <v>0</v>
      </c>
      <c r="LG242" s="6">
        <f t="shared" si="830"/>
        <v>0</v>
      </c>
      <c r="LH242" s="6">
        <f t="shared" si="830"/>
        <v>0</v>
      </c>
      <c r="LI242" s="6">
        <f t="shared" si="830"/>
        <v>0</v>
      </c>
      <c r="LJ242" s="6">
        <f t="shared" si="830"/>
        <v>0</v>
      </c>
      <c r="LK242" s="6">
        <f t="shared" si="830"/>
        <v>0</v>
      </c>
      <c r="LL242" s="6">
        <f t="shared" si="830"/>
        <v>0</v>
      </c>
      <c r="LM242" s="6">
        <f t="shared" si="830"/>
        <v>0</v>
      </c>
      <c r="LN242" s="6">
        <f t="shared" si="830"/>
        <v>0</v>
      </c>
      <c r="LO242" s="6">
        <f t="shared" si="830"/>
        <v>0</v>
      </c>
      <c r="LP242" s="6">
        <f t="shared" si="830"/>
        <v>0</v>
      </c>
      <c r="LQ242" s="6">
        <f t="shared" si="830"/>
        <v>0</v>
      </c>
      <c r="LR242" s="6">
        <f t="shared" si="830"/>
        <v>0</v>
      </c>
      <c r="LS242" s="6">
        <f t="shared" si="830"/>
        <v>0</v>
      </c>
      <c r="LT242" s="6">
        <f t="shared" si="830"/>
        <v>0</v>
      </c>
      <c r="LU242" s="6">
        <f t="shared" si="830"/>
        <v>0</v>
      </c>
      <c r="LV242" s="6">
        <f t="shared" si="830"/>
        <v>0</v>
      </c>
      <c r="LW242" s="6">
        <f t="shared" si="830"/>
        <v>0</v>
      </c>
      <c r="LX242" s="6">
        <f t="shared" si="830"/>
        <v>0</v>
      </c>
      <c r="LY242" s="6">
        <f t="shared" si="830"/>
        <v>0</v>
      </c>
      <c r="LZ242" s="6">
        <f t="shared" si="830"/>
        <v>0</v>
      </c>
      <c r="MA242" s="6">
        <f t="shared" si="830"/>
        <v>0</v>
      </c>
      <c r="MB242" s="6">
        <f t="shared" si="830"/>
        <v>0</v>
      </c>
      <c r="MC242" s="6">
        <f t="shared" si="830"/>
        <v>0</v>
      </c>
      <c r="MD242" s="6">
        <f t="shared" si="830"/>
        <v>0</v>
      </c>
      <c r="ME242" s="6">
        <f t="shared" si="830"/>
        <v>0</v>
      </c>
      <c r="MF242" s="6">
        <f t="shared" si="830"/>
        <v>0</v>
      </c>
      <c r="MG242" s="6">
        <f t="shared" ref="MG242:MK242" si="831">SUM(MG227, -MG238)</f>
        <v>0</v>
      </c>
      <c r="MH242" s="6">
        <f t="shared" si="831"/>
        <v>0</v>
      </c>
      <c r="MI242" s="6">
        <f t="shared" si="831"/>
        <v>0</v>
      </c>
      <c r="MJ242" s="6">
        <f t="shared" si="831"/>
        <v>0</v>
      </c>
      <c r="MK242" s="6">
        <f t="shared" si="831"/>
        <v>0</v>
      </c>
      <c r="MM242" s="6">
        <f t="shared" ref="MM242:OX242" si="832">SUM(MM227, -MM238)</f>
        <v>0</v>
      </c>
      <c r="MN242" s="6">
        <f t="shared" si="832"/>
        <v>0</v>
      </c>
      <c r="MO242" s="6">
        <f t="shared" si="832"/>
        <v>0</v>
      </c>
      <c r="MP242" s="6">
        <f t="shared" si="832"/>
        <v>0</v>
      </c>
      <c r="MQ242" s="6">
        <f t="shared" si="832"/>
        <v>0</v>
      </c>
      <c r="MR242" s="6">
        <f t="shared" si="832"/>
        <v>0</v>
      </c>
      <c r="MS242" s="6">
        <f t="shared" si="832"/>
        <v>0</v>
      </c>
      <c r="MT242" s="6">
        <f t="shared" si="832"/>
        <v>0</v>
      </c>
      <c r="MU242" s="6">
        <f t="shared" si="832"/>
        <v>0</v>
      </c>
      <c r="MV242" s="6">
        <f t="shared" si="832"/>
        <v>0</v>
      </c>
      <c r="MW242" s="6">
        <f t="shared" si="832"/>
        <v>0</v>
      </c>
      <c r="MX242" s="6">
        <f t="shared" si="832"/>
        <v>0</v>
      </c>
      <c r="MY242" s="6">
        <f t="shared" si="832"/>
        <v>0</v>
      </c>
      <c r="MZ242" s="6">
        <f t="shared" si="832"/>
        <v>0</v>
      </c>
      <c r="NA242" s="6">
        <f t="shared" si="832"/>
        <v>0</v>
      </c>
      <c r="NB242" s="6">
        <f t="shared" si="832"/>
        <v>0</v>
      </c>
      <c r="NC242" s="6">
        <f t="shared" si="832"/>
        <v>0</v>
      </c>
      <c r="ND242" s="6">
        <f t="shared" si="832"/>
        <v>0</v>
      </c>
      <c r="NE242" s="6">
        <f t="shared" si="832"/>
        <v>0</v>
      </c>
      <c r="NF242" s="6">
        <f t="shared" si="832"/>
        <v>0</v>
      </c>
      <c r="NG242" s="6">
        <f t="shared" si="832"/>
        <v>0</v>
      </c>
      <c r="NH242" s="6">
        <f t="shared" si="832"/>
        <v>0</v>
      </c>
      <c r="NI242" s="6">
        <f t="shared" si="832"/>
        <v>0</v>
      </c>
      <c r="NJ242" s="6">
        <f t="shared" si="832"/>
        <v>0</v>
      </c>
      <c r="NK242" s="6">
        <f t="shared" si="832"/>
        <v>0</v>
      </c>
      <c r="NL242" s="6">
        <f t="shared" si="832"/>
        <v>0</v>
      </c>
      <c r="NM242" s="6">
        <f t="shared" si="832"/>
        <v>0</v>
      </c>
      <c r="NN242" s="6">
        <f t="shared" si="832"/>
        <v>0</v>
      </c>
      <c r="NO242" s="6">
        <f t="shared" si="832"/>
        <v>0</v>
      </c>
      <c r="NP242" s="6">
        <f t="shared" si="832"/>
        <v>0</v>
      </c>
      <c r="NQ242" s="6">
        <f t="shared" si="832"/>
        <v>0</v>
      </c>
      <c r="NR242" s="6">
        <f t="shared" si="832"/>
        <v>0</v>
      </c>
      <c r="NS242" s="6">
        <f t="shared" si="832"/>
        <v>0</v>
      </c>
      <c r="NT242" s="6">
        <f t="shared" si="832"/>
        <v>0</v>
      </c>
      <c r="NU242" s="6">
        <f t="shared" si="832"/>
        <v>0</v>
      </c>
      <c r="NV242" s="6">
        <f t="shared" si="832"/>
        <v>0</v>
      </c>
      <c r="NW242" s="6">
        <f t="shared" si="832"/>
        <v>0</v>
      </c>
      <c r="NX242" s="6">
        <f t="shared" si="832"/>
        <v>0</v>
      </c>
      <c r="NY242" s="6">
        <f t="shared" si="832"/>
        <v>0</v>
      </c>
      <c r="NZ242" s="6">
        <f t="shared" si="832"/>
        <v>0</v>
      </c>
      <c r="OA242" s="6">
        <f t="shared" si="832"/>
        <v>0</v>
      </c>
      <c r="OB242" s="6">
        <f t="shared" si="832"/>
        <v>0</v>
      </c>
      <c r="OC242" s="6">
        <f t="shared" si="832"/>
        <v>0</v>
      </c>
      <c r="OD242" s="6">
        <f t="shared" si="832"/>
        <v>0</v>
      </c>
      <c r="OE242" s="6">
        <f t="shared" si="832"/>
        <v>0</v>
      </c>
      <c r="OF242" s="6">
        <f t="shared" si="832"/>
        <v>0</v>
      </c>
      <c r="OG242" s="6">
        <f t="shared" si="832"/>
        <v>0</v>
      </c>
      <c r="OH242" s="6">
        <f t="shared" si="832"/>
        <v>0</v>
      </c>
      <c r="OI242" s="6">
        <f t="shared" si="832"/>
        <v>0</v>
      </c>
      <c r="OJ242" s="6">
        <f t="shared" si="832"/>
        <v>0</v>
      </c>
      <c r="OK242" s="6">
        <f t="shared" si="832"/>
        <v>0</v>
      </c>
      <c r="OL242" s="6">
        <f t="shared" si="832"/>
        <v>0</v>
      </c>
      <c r="OM242" s="6">
        <f t="shared" si="832"/>
        <v>0</v>
      </c>
      <c r="ON242" s="6">
        <f t="shared" si="832"/>
        <v>0</v>
      </c>
      <c r="OO242" s="6">
        <f t="shared" si="832"/>
        <v>0</v>
      </c>
      <c r="OP242" s="6">
        <f t="shared" si="832"/>
        <v>0</v>
      </c>
      <c r="OQ242" s="6">
        <f t="shared" si="832"/>
        <v>0</v>
      </c>
      <c r="OR242" s="6">
        <f t="shared" si="832"/>
        <v>0</v>
      </c>
      <c r="OS242" s="6">
        <f t="shared" si="832"/>
        <v>0</v>
      </c>
      <c r="OT242" s="6">
        <f t="shared" si="832"/>
        <v>0</v>
      </c>
      <c r="OU242" s="6">
        <f t="shared" si="832"/>
        <v>0</v>
      </c>
      <c r="OV242" s="6">
        <f t="shared" si="832"/>
        <v>0</v>
      </c>
      <c r="OW242" s="6">
        <f t="shared" si="832"/>
        <v>0</v>
      </c>
      <c r="OX242" s="6">
        <f t="shared" si="832"/>
        <v>0</v>
      </c>
      <c r="OY242" s="6">
        <f t="shared" ref="OY242:PC242" si="833">SUM(OY227, -OY238)</f>
        <v>0</v>
      </c>
      <c r="OZ242" s="6">
        <f t="shared" si="833"/>
        <v>0</v>
      </c>
      <c r="PA242" s="6">
        <f t="shared" si="833"/>
        <v>0</v>
      </c>
      <c r="PB242" s="6">
        <f t="shared" si="833"/>
        <v>0</v>
      </c>
      <c r="PC242" s="6">
        <f t="shared" si="833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52</v>
      </c>
      <c r="KY243" s="109" t="s">
        <v>52</v>
      </c>
      <c r="KZ243" s="109" t="s">
        <v>52</v>
      </c>
      <c r="LA243" s="59"/>
      <c r="LB243" s="59"/>
      <c r="LC243" s="59"/>
      <c r="LD243" s="59"/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834">SUM(KK223, -KK228)</f>
        <v>0.11409999999999999</v>
      </c>
      <c r="KL244" s="173">
        <f t="shared" si="834"/>
        <v>0.1192</v>
      </c>
      <c r="KM244" s="141">
        <f t="shared" si="834"/>
        <v>0.12509999999999999</v>
      </c>
      <c r="KN244" s="115">
        <f t="shared" si="834"/>
        <v>0.125</v>
      </c>
      <c r="KO244" s="174">
        <f t="shared" si="834"/>
        <v>0.121</v>
      </c>
      <c r="KP244" s="141">
        <f t="shared" si="834"/>
        <v>0.12590000000000001</v>
      </c>
      <c r="KQ244" s="115">
        <f t="shared" si="834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>SUM(KU221, -KU226)</f>
        <v>0.18869999999999998</v>
      </c>
      <c r="KV244" s="141">
        <f>SUM(KV221, -KV226)</f>
        <v>0.16089999999999999</v>
      </c>
      <c r="KW244" s="115">
        <f>SUM(KW221, -KW226)</f>
        <v>0.15560000000000002</v>
      </c>
      <c r="KX244" s="170">
        <f>SUM(KX221, -KX226)</f>
        <v>0.1774</v>
      </c>
      <c r="KY244" s="110">
        <f>SUM(KY221, -KY226)</f>
        <v>0.16849999999999998</v>
      </c>
      <c r="KZ244" s="110">
        <f>SUM(KZ221, -KZ226)</f>
        <v>0.2046</v>
      </c>
      <c r="LA244" s="6">
        <f>SUM(LA227, -LA237)</f>
        <v>0</v>
      </c>
      <c r="LB244" s="6">
        <f>SUM(LB227, -LB237,)</f>
        <v>0</v>
      </c>
      <c r="LC244" s="6">
        <f>SUM(LC228, -LC238)</f>
        <v>0</v>
      </c>
      <c r="LD244" s="6">
        <f>SUM(LD227, -LD237)</f>
        <v>0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69" t="s">
        <v>70</v>
      </c>
      <c r="KY245" s="109" t="s">
        <v>70</v>
      </c>
      <c r="KZ245" s="109" t="s">
        <v>70</v>
      </c>
      <c r="LA245" s="59"/>
      <c r="LB245" s="59"/>
      <c r="LC245" s="59"/>
      <c r="LD245" s="59"/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SUM(KX221, -KX225)</f>
        <v>0.15940000000000001</v>
      </c>
      <c r="KY246" s="115">
        <f>SUM(KY221, -KY225)</f>
        <v>0.15739999999999998</v>
      </c>
      <c r="KZ246" s="115">
        <f>SUM(KZ221, -KZ225)</f>
        <v>0.18579999999999999</v>
      </c>
      <c r="LA246" s="6">
        <f>SUM(LA228, -LA238)</f>
        <v>0</v>
      </c>
      <c r="LB246" s="6">
        <f>SUM(LB228, -LB238)</f>
        <v>0</v>
      </c>
      <c r="LC246" s="6">
        <f>SUM(LC227, -LC237)</f>
        <v>0</v>
      </c>
      <c r="LD246" s="6">
        <f>SUM(LD228, -LD238)</f>
        <v>0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>
        <v>261664</v>
      </c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79" t="s">
        <v>51</v>
      </c>
      <c r="KY247" s="117" t="s">
        <v>48</v>
      </c>
      <c r="KZ247" s="116" t="s">
        <v>51</v>
      </c>
      <c r="LA247" s="59"/>
      <c r="LB247" s="59"/>
      <c r="LC247" s="59"/>
      <c r="LD247" s="59"/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CG248">
        <f>AVERAGE(B247:CG247)</f>
        <v>91084.095238095237</v>
      </c>
      <c r="CJ248" t="s">
        <v>62</v>
      </c>
      <c r="CN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4">
        <f>SUM(KX222, -KX226)</f>
        <v>0.14839999999999998</v>
      </c>
      <c r="KY248" s="115">
        <f>SUM(KY223, -KY228)</f>
        <v>0.14760000000000001</v>
      </c>
      <c r="KZ248" s="115">
        <f>SUM(KZ222, -KZ226)</f>
        <v>0.15959999999999999</v>
      </c>
      <c r="LA248" s="6">
        <f t="shared" ref="KS248:MF248" si="835">SUM(LA237, -LA244)</f>
        <v>0</v>
      </c>
      <c r="LB248" s="6">
        <f t="shared" si="835"/>
        <v>0</v>
      </c>
      <c r="LC248" s="6">
        <f t="shared" si="835"/>
        <v>0</v>
      </c>
      <c r="LD248" s="6">
        <f t="shared" si="835"/>
        <v>0</v>
      </c>
      <c r="LE248" s="6">
        <f t="shared" si="835"/>
        <v>0</v>
      </c>
      <c r="LF248" s="6">
        <f t="shared" si="835"/>
        <v>0</v>
      </c>
      <c r="LG248" s="6">
        <f t="shared" si="835"/>
        <v>0</v>
      </c>
      <c r="LH248" s="6">
        <f t="shared" si="835"/>
        <v>0</v>
      </c>
      <c r="LI248" s="6">
        <f t="shared" si="835"/>
        <v>0</v>
      </c>
      <c r="LJ248" s="6">
        <f t="shared" si="835"/>
        <v>0</v>
      </c>
      <c r="LK248" s="6">
        <f t="shared" si="835"/>
        <v>0</v>
      </c>
      <c r="LL248" s="6">
        <f t="shared" si="835"/>
        <v>0</v>
      </c>
      <c r="LM248" s="6">
        <f t="shared" si="835"/>
        <v>0</v>
      </c>
      <c r="LN248" s="6">
        <f t="shared" si="835"/>
        <v>0</v>
      </c>
      <c r="LO248" s="6">
        <f t="shared" si="835"/>
        <v>0</v>
      </c>
      <c r="LP248" s="6">
        <f t="shared" si="835"/>
        <v>0</v>
      </c>
      <c r="LQ248" s="6">
        <f t="shared" si="835"/>
        <v>0</v>
      </c>
      <c r="LR248" s="6">
        <f t="shared" si="835"/>
        <v>0</v>
      </c>
      <c r="LS248" s="6">
        <f t="shared" si="835"/>
        <v>0</v>
      </c>
      <c r="LT248" s="6">
        <f t="shared" si="835"/>
        <v>0</v>
      </c>
      <c r="LU248" s="6">
        <f t="shared" si="835"/>
        <v>0</v>
      </c>
      <c r="LV248" s="6">
        <f t="shared" si="835"/>
        <v>0</v>
      </c>
      <c r="LW248" s="6">
        <f t="shared" si="835"/>
        <v>0</v>
      </c>
      <c r="LX248" s="6">
        <f t="shared" si="835"/>
        <v>0</v>
      </c>
      <c r="LY248" s="6">
        <f t="shared" si="835"/>
        <v>0</v>
      </c>
      <c r="LZ248" s="6">
        <f t="shared" si="835"/>
        <v>0</v>
      </c>
      <c r="MA248" s="6">
        <f t="shared" si="835"/>
        <v>0</v>
      </c>
      <c r="MB248" s="6">
        <f t="shared" si="835"/>
        <v>0</v>
      </c>
      <c r="MC248" s="6">
        <f t="shared" si="835"/>
        <v>0</v>
      </c>
      <c r="MD248" s="6">
        <f t="shared" si="835"/>
        <v>0</v>
      </c>
      <c r="ME248" s="6">
        <f t="shared" si="835"/>
        <v>0</v>
      </c>
      <c r="MF248" s="6">
        <f t="shared" si="835"/>
        <v>0</v>
      </c>
      <c r="MG248" s="6">
        <f t="shared" ref="MG248:MK248" si="836">SUM(MG237, -MG244)</f>
        <v>0</v>
      </c>
      <c r="MH248" s="6">
        <f t="shared" si="836"/>
        <v>0</v>
      </c>
      <c r="MI248" s="6">
        <f t="shared" si="836"/>
        <v>0</v>
      </c>
      <c r="MJ248" s="6">
        <f t="shared" si="836"/>
        <v>0</v>
      </c>
      <c r="MK248" s="6">
        <f t="shared" si="836"/>
        <v>0</v>
      </c>
      <c r="MM248" s="6">
        <f t="shared" ref="MM248:OX248" si="837">SUM(MM237, -MM244)</f>
        <v>0</v>
      </c>
      <c r="MN248" s="6">
        <f t="shared" si="837"/>
        <v>0</v>
      </c>
      <c r="MO248" s="6">
        <f t="shared" si="837"/>
        <v>0</v>
      </c>
      <c r="MP248" s="6">
        <f t="shared" si="837"/>
        <v>0</v>
      </c>
      <c r="MQ248" s="6">
        <f t="shared" si="837"/>
        <v>0</v>
      </c>
      <c r="MR248" s="6">
        <f t="shared" si="837"/>
        <v>0</v>
      </c>
      <c r="MS248" s="6">
        <f t="shared" si="837"/>
        <v>0</v>
      </c>
      <c r="MT248" s="6">
        <f t="shared" si="837"/>
        <v>0</v>
      </c>
      <c r="MU248" s="6">
        <f t="shared" si="837"/>
        <v>0</v>
      </c>
      <c r="MV248" s="6">
        <f t="shared" si="837"/>
        <v>0</v>
      </c>
      <c r="MW248" s="6">
        <f t="shared" si="837"/>
        <v>0</v>
      </c>
      <c r="MX248" s="6">
        <f t="shared" si="837"/>
        <v>0</v>
      </c>
      <c r="MY248" s="6">
        <f t="shared" si="837"/>
        <v>0</v>
      </c>
      <c r="MZ248" s="6">
        <f t="shared" si="837"/>
        <v>0</v>
      </c>
      <c r="NA248" s="6">
        <f t="shared" si="837"/>
        <v>0</v>
      </c>
      <c r="NB248" s="6">
        <f t="shared" si="837"/>
        <v>0</v>
      </c>
      <c r="NC248" s="6">
        <f t="shared" si="837"/>
        <v>0</v>
      </c>
      <c r="ND248" s="6">
        <f t="shared" si="837"/>
        <v>0</v>
      </c>
      <c r="NE248" s="6">
        <f t="shared" si="837"/>
        <v>0</v>
      </c>
      <c r="NF248" s="6">
        <f t="shared" si="837"/>
        <v>0</v>
      </c>
      <c r="NG248" s="6">
        <f t="shared" si="837"/>
        <v>0</v>
      </c>
      <c r="NH248" s="6">
        <f t="shared" si="837"/>
        <v>0</v>
      </c>
      <c r="NI248" s="6">
        <f t="shared" si="837"/>
        <v>0</v>
      </c>
      <c r="NJ248" s="6">
        <f t="shared" si="837"/>
        <v>0</v>
      </c>
      <c r="NK248" s="6">
        <f t="shared" si="837"/>
        <v>0</v>
      </c>
      <c r="NL248" s="6">
        <f t="shared" si="837"/>
        <v>0</v>
      </c>
      <c r="NM248" s="6">
        <f t="shared" si="837"/>
        <v>0</v>
      </c>
      <c r="NN248" s="6">
        <f t="shared" si="837"/>
        <v>0</v>
      </c>
      <c r="NO248" s="6">
        <f t="shared" si="837"/>
        <v>0</v>
      </c>
      <c r="NP248" s="6">
        <f t="shared" si="837"/>
        <v>0</v>
      </c>
      <c r="NQ248" s="6">
        <f t="shared" si="837"/>
        <v>0</v>
      </c>
      <c r="NR248" s="6">
        <f t="shared" si="837"/>
        <v>0</v>
      </c>
      <c r="NS248" s="6">
        <f t="shared" si="837"/>
        <v>0</v>
      </c>
      <c r="NT248" s="6">
        <f t="shared" si="837"/>
        <v>0</v>
      </c>
      <c r="NU248" s="6">
        <f t="shared" si="837"/>
        <v>0</v>
      </c>
      <c r="NV248" s="6">
        <f t="shared" si="837"/>
        <v>0</v>
      </c>
      <c r="NW248" s="6">
        <f t="shared" si="837"/>
        <v>0</v>
      </c>
      <c r="NX248" s="6">
        <f t="shared" si="837"/>
        <v>0</v>
      </c>
      <c r="NY248" s="6">
        <f t="shared" si="837"/>
        <v>0</v>
      </c>
      <c r="NZ248" s="6">
        <f t="shared" si="837"/>
        <v>0</v>
      </c>
      <c r="OA248" s="6">
        <f t="shared" si="837"/>
        <v>0</v>
      </c>
      <c r="OB248" s="6">
        <f t="shared" si="837"/>
        <v>0</v>
      </c>
      <c r="OC248" s="6">
        <f t="shared" si="837"/>
        <v>0</v>
      </c>
      <c r="OD248" s="6">
        <f t="shared" si="837"/>
        <v>0</v>
      </c>
      <c r="OE248" s="6">
        <f t="shared" si="837"/>
        <v>0</v>
      </c>
      <c r="OF248" s="6">
        <f t="shared" si="837"/>
        <v>0</v>
      </c>
      <c r="OG248" s="6">
        <f t="shared" si="837"/>
        <v>0</v>
      </c>
      <c r="OH248" s="6">
        <f t="shared" si="837"/>
        <v>0</v>
      </c>
      <c r="OI248" s="6">
        <f t="shared" si="837"/>
        <v>0</v>
      </c>
      <c r="OJ248" s="6">
        <f t="shared" si="837"/>
        <v>0</v>
      </c>
      <c r="OK248" s="6">
        <f t="shared" si="837"/>
        <v>0</v>
      </c>
      <c r="OL248" s="6">
        <f t="shared" si="837"/>
        <v>0</v>
      </c>
      <c r="OM248" s="6">
        <f t="shared" si="837"/>
        <v>0</v>
      </c>
      <c r="ON248" s="6">
        <f t="shared" si="837"/>
        <v>0</v>
      </c>
      <c r="OO248" s="6">
        <f t="shared" si="837"/>
        <v>0</v>
      </c>
      <c r="OP248" s="6">
        <f t="shared" si="837"/>
        <v>0</v>
      </c>
      <c r="OQ248" s="6">
        <f t="shared" si="837"/>
        <v>0</v>
      </c>
      <c r="OR248" s="6">
        <f t="shared" si="837"/>
        <v>0</v>
      </c>
      <c r="OS248" s="6">
        <f t="shared" si="837"/>
        <v>0</v>
      </c>
      <c r="OT248" s="6">
        <f t="shared" si="837"/>
        <v>0</v>
      </c>
      <c r="OU248" s="6">
        <f t="shared" si="837"/>
        <v>0</v>
      </c>
      <c r="OV248" s="6">
        <f t="shared" si="837"/>
        <v>0</v>
      </c>
      <c r="OW248" s="6">
        <f t="shared" si="837"/>
        <v>0</v>
      </c>
      <c r="OX248" s="6">
        <f t="shared" si="837"/>
        <v>0</v>
      </c>
      <c r="OY248" s="6">
        <f t="shared" ref="OY248:PC248" si="838">SUM(OY237, -OY244)</f>
        <v>0</v>
      </c>
      <c r="OZ248" s="6">
        <f t="shared" si="838"/>
        <v>0</v>
      </c>
      <c r="PA248" s="6">
        <f t="shared" si="838"/>
        <v>0</v>
      </c>
      <c r="PB248" s="6">
        <f t="shared" si="838"/>
        <v>0</v>
      </c>
      <c r="PC248" s="6">
        <f t="shared" si="838"/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8" t="s">
        <v>48</v>
      </c>
      <c r="KY249" s="116" t="s">
        <v>51</v>
      </c>
      <c r="KZ249" s="114" t="s">
        <v>41</v>
      </c>
      <c r="LA249" s="59"/>
      <c r="LB249" s="59"/>
      <c r="LC249" s="59"/>
      <c r="LD249" s="59"/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CF250" t="s">
        <v>62</v>
      </c>
      <c r="CI250" t="s">
        <v>62</v>
      </c>
      <c r="CM250" t="s">
        <v>62</v>
      </c>
      <c r="CN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SUM(KX223, -KX228)</f>
        <v>0.13589999999999999</v>
      </c>
      <c r="KY250" s="115">
        <f>SUM(KY222, -KY226)</f>
        <v>0.1434</v>
      </c>
      <c r="KZ250" s="115">
        <f>SUM(KZ223, -KZ228)</f>
        <v>0.15659999999999999</v>
      </c>
      <c r="LA250" s="6">
        <f>SUM(LA237, -LA243)</f>
        <v>0</v>
      </c>
      <c r="LB250" s="6">
        <f>SUM(LB237, -LB243,)</f>
        <v>0</v>
      </c>
      <c r="LC250" s="6">
        <f>SUM(LC238, -LC244)</f>
        <v>0</v>
      </c>
      <c r="LD250" s="6">
        <f>SUM(LD237, -LD243)</f>
        <v>0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9" t="s">
        <v>60</v>
      </c>
      <c r="KY251" s="114" t="s">
        <v>41</v>
      </c>
      <c r="KZ251" s="117" t="s">
        <v>48</v>
      </c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4">
        <f>SUM(KX222, -KX225)</f>
        <v>0.13039999999999999</v>
      </c>
      <c r="KY252" s="115">
        <f>SUM(KY224, -KY228)</f>
        <v>0.13969999999999999</v>
      </c>
      <c r="KZ252" s="115">
        <f>SUM(KZ224, -KZ228)</f>
        <v>0.1482</v>
      </c>
      <c r="LA252" s="6">
        <f>SUM(LA238, -LA244)</f>
        <v>0</v>
      </c>
      <c r="LB252" s="6">
        <f>SUM(LB238, -LB244)</f>
        <v>0</v>
      </c>
      <c r="LC252" s="6">
        <f>SUM(LC237, -LC243)</f>
        <v>0</v>
      </c>
      <c r="LD252" s="6">
        <f>SUM(LD238, -LD244)</f>
        <v>0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5" t="s">
        <v>41</v>
      </c>
      <c r="KY253" s="116" t="s">
        <v>60</v>
      </c>
      <c r="KZ253" s="116" t="s">
        <v>60</v>
      </c>
      <c r="LA253" s="59"/>
      <c r="LB253" s="59"/>
      <c r="LC253" s="59"/>
      <c r="LD253" s="59"/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CM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839">SUM(KK221, -KK223)</f>
        <v>8.2900000000000001E-2</v>
      </c>
      <c r="KL254" s="170">
        <f t="shared" si="839"/>
        <v>8.929999999999999E-2</v>
      </c>
      <c r="KM254" s="240">
        <f t="shared" si="839"/>
        <v>0.10049999999999999</v>
      </c>
      <c r="KN254" s="111">
        <f t="shared" si="839"/>
        <v>0.1021</v>
      </c>
      <c r="KO254" s="267">
        <f t="shared" si="839"/>
        <v>9.7699999999999995E-2</v>
      </c>
      <c r="KP254" s="240">
        <f t="shared" si="839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SUM(KX224, -KX228)</f>
        <v>0.12720000000000001</v>
      </c>
      <c r="KY254" s="115">
        <f>SUM(KY222, -KY225)</f>
        <v>0.1323</v>
      </c>
      <c r="KZ254" s="115">
        <f>SUM(KZ222, -KZ225)</f>
        <v>0.14080000000000001</v>
      </c>
      <c r="LA254" s="6">
        <f t="shared" ref="KS254:MF254" si="840">SUM(LA243, -LA250)</f>
        <v>0</v>
      </c>
      <c r="LB254" s="6">
        <f t="shared" si="840"/>
        <v>0</v>
      </c>
      <c r="LC254" s="6">
        <f t="shared" si="840"/>
        <v>0</v>
      </c>
      <c r="LD254" s="6">
        <f t="shared" si="840"/>
        <v>0</v>
      </c>
      <c r="LE254" s="6">
        <f t="shared" si="840"/>
        <v>0</v>
      </c>
      <c r="LF254" s="6">
        <f t="shared" si="840"/>
        <v>0</v>
      </c>
      <c r="LG254" s="6">
        <f t="shared" si="840"/>
        <v>0</v>
      </c>
      <c r="LH254" s="6">
        <f t="shared" si="840"/>
        <v>0</v>
      </c>
      <c r="LI254" s="6">
        <f t="shared" si="840"/>
        <v>0</v>
      </c>
      <c r="LJ254" s="6">
        <f t="shared" si="840"/>
        <v>0</v>
      </c>
      <c r="LK254" s="6">
        <f t="shared" si="840"/>
        <v>0</v>
      </c>
      <c r="LL254" s="6">
        <f t="shared" si="840"/>
        <v>0</v>
      </c>
      <c r="LM254" s="6">
        <f t="shared" si="840"/>
        <v>0</v>
      </c>
      <c r="LN254" s="6">
        <f t="shared" si="840"/>
        <v>0</v>
      </c>
      <c r="LO254" s="6">
        <f t="shared" si="840"/>
        <v>0</v>
      </c>
      <c r="LP254" s="6">
        <f t="shared" si="840"/>
        <v>0</v>
      </c>
      <c r="LQ254" s="6">
        <f t="shared" si="840"/>
        <v>0</v>
      </c>
      <c r="LR254" s="6">
        <f t="shared" si="840"/>
        <v>0</v>
      </c>
      <c r="LS254" s="6">
        <f t="shared" si="840"/>
        <v>0</v>
      </c>
      <c r="LT254" s="6">
        <f t="shared" si="840"/>
        <v>0</v>
      </c>
      <c r="LU254" s="6">
        <f t="shared" si="840"/>
        <v>0</v>
      </c>
      <c r="LV254" s="6">
        <f t="shared" si="840"/>
        <v>0</v>
      </c>
      <c r="LW254" s="6">
        <f t="shared" si="840"/>
        <v>0</v>
      </c>
      <c r="LX254" s="6">
        <f t="shared" si="840"/>
        <v>0</v>
      </c>
      <c r="LY254" s="6">
        <f t="shared" si="840"/>
        <v>0</v>
      </c>
      <c r="LZ254" s="6">
        <f t="shared" si="840"/>
        <v>0</v>
      </c>
      <c r="MA254" s="6">
        <f t="shared" si="840"/>
        <v>0</v>
      </c>
      <c r="MB254" s="6">
        <f t="shared" si="840"/>
        <v>0</v>
      </c>
      <c r="MC254" s="6">
        <f t="shared" si="840"/>
        <v>0</v>
      </c>
      <c r="MD254" s="6">
        <f t="shared" si="840"/>
        <v>0</v>
      </c>
      <c r="ME254" s="6">
        <f t="shared" si="840"/>
        <v>0</v>
      </c>
      <c r="MF254" s="6">
        <f t="shared" si="840"/>
        <v>0</v>
      </c>
      <c r="MG254" s="6">
        <f t="shared" ref="MG254:MK254" si="841">SUM(MG243, -MG250)</f>
        <v>0</v>
      </c>
      <c r="MH254" s="6">
        <f t="shared" si="841"/>
        <v>0</v>
      </c>
      <c r="MI254" s="6">
        <f t="shared" si="841"/>
        <v>0</v>
      </c>
      <c r="MJ254" s="6">
        <f t="shared" si="841"/>
        <v>0</v>
      </c>
      <c r="MK254" s="6">
        <f t="shared" si="841"/>
        <v>0</v>
      </c>
      <c r="MM254" s="6">
        <f t="shared" ref="MM254:OX254" si="842">SUM(MM243, -MM250)</f>
        <v>0</v>
      </c>
      <c r="MN254" s="6">
        <f t="shared" si="842"/>
        <v>0</v>
      </c>
      <c r="MO254" s="6">
        <f t="shared" si="842"/>
        <v>0</v>
      </c>
      <c r="MP254" s="6">
        <f t="shared" si="842"/>
        <v>0</v>
      </c>
      <c r="MQ254" s="6">
        <f t="shared" si="842"/>
        <v>0</v>
      </c>
      <c r="MR254" s="6">
        <f t="shared" si="842"/>
        <v>0</v>
      </c>
      <c r="MS254" s="6">
        <f t="shared" si="842"/>
        <v>0</v>
      </c>
      <c r="MT254" s="6">
        <f t="shared" si="842"/>
        <v>0</v>
      </c>
      <c r="MU254" s="6">
        <f t="shared" si="842"/>
        <v>0</v>
      </c>
      <c r="MV254" s="6">
        <f t="shared" si="842"/>
        <v>0</v>
      </c>
      <c r="MW254" s="6">
        <f t="shared" si="842"/>
        <v>0</v>
      </c>
      <c r="MX254" s="6">
        <f t="shared" si="842"/>
        <v>0</v>
      </c>
      <c r="MY254" s="6">
        <f t="shared" si="842"/>
        <v>0</v>
      </c>
      <c r="MZ254" s="6">
        <f t="shared" si="842"/>
        <v>0</v>
      </c>
      <c r="NA254" s="6">
        <f t="shared" si="842"/>
        <v>0</v>
      </c>
      <c r="NB254" s="6">
        <f t="shared" si="842"/>
        <v>0</v>
      </c>
      <c r="NC254" s="6">
        <f t="shared" si="842"/>
        <v>0</v>
      </c>
      <c r="ND254" s="6">
        <f t="shared" si="842"/>
        <v>0</v>
      </c>
      <c r="NE254" s="6">
        <f t="shared" si="842"/>
        <v>0</v>
      </c>
      <c r="NF254" s="6">
        <f t="shared" si="842"/>
        <v>0</v>
      </c>
      <c r="NG254" s="6">
        <f t="shared" si="842"/>
        <v>0</v>
      </c>
      <c r="NH254" s="6">
        <f t="shared" si="842"/>
        <v>0</v>
      </c>
      <c r="NI254" s="6">
        <f t="shared" si="842"/>
        <v>0</v>
      </c>
      <c r="NJ254" s="6">
        <f t="shared" si="842"/>
        <v>0</v>
      </c>
      <c r="NK254" s="6">
        <f t="shared" si="842"/>
        <v>0</v>
      </c>
      <c r="NL254" s="6">
        <f t="shared" si="842"/>
        <v>0</v>
      </c>
      <c r="NM254" s="6">
        <f t="shared" si="842"/>
        <v>0</v>
      </c>
      <c r="NN254" s="6">
        <f t="shared" si="842"/>
        <v>0</v>
      </c>
      <c r="NO254" s="6">
        <f t="shared" si="842"/>
        <v>0</v>
      </c>
      <c r="NP254" s="6">
        <f t="shared" si="842"/>
        <v>0</v>
      </c>
      <c r="NQ254" s="6">
        <f t="shared" si="842"/>
        <v>0</v>
      </c>
      <c r="NR254" s="6">
        <f t="shared" si="842"/>
        <v>0</v>
      </c>
      <c r="NS254" s="6">
        <f t="shared" si="842"/>
        <v>0</v>
      </c>
      <c r="NT254" s="6">
        <f t="shared" si="842"/>
        <v>0</v>
      </c>
      <c r="NU254" s="6">
        <f t="shared" si="842"/>
        <v>0</v>
      </c>
      <c r="NV254" s="6">
        <f t="shared" si="842"/>
        <v>0</v>
      </c>
      <c r="NW254" s="6">
        <f t="shared" si="842"/>
        <v>0</v>
      </c>
      <c r="NX254" s="6">
        <f t="shared" si="842"/>
        <v>0</v>
      </c>
      <c r="NY254" s="6">
        <f t="shared" si="842"/>
        <v>0</v>
      </c>
      <c r="NZ254" s="6">
        <f t="shared" si="842"/>
        <v>0</v>
      </c>
      <c r="OA254" s="6">
        <f t="shared" si="842"/>
        <v>0</v>
      </c>
      <c r="OB254" s="6">
        <f t="shared" si="842"/>
        <v>0</v>
      </c>
      <c r="OC254" s="6">
        <f t="shared" si="842"/>
        <v>0</v>
      </c>
      <c r="OD254" s="6">
        <f t="shared" si="842"/>
        <v>0</v>
      </c>
      <c r="OE254" s="6">
        <f t="shared" si="842"/>
        <v>0</v>
      </c>
      <c r="OF254" s="6">
        <f t="shared" si="842"/>
        <v>0</v>
      </c>
      <c r="OG254" s="6">
        <f t="shared" si="842"/>
        <v>0</v>
      </c>
      <c r="OH254" s="6">
        <f t="shared" si="842"/>
        <v>0</v>
      </c>
      <c r="OI254" s="6">
        <f t="shared" si="842"/>
        <v>0</v>
      </c>
      <c r="OJ254" s="6">
        <f t="shared" si="842"/>
        <v>0</v>
      </c>
      <c r="OK254" s="6">
        <f t="shared" si="842"/>
        <v>0</v>
      </c>
      <c r="OL254" s="6">
        <f t="shared" si="842"/>
        <v>0</v>
      </c>
      <c r="OM254" s="6">
        <f t="shared" si="842"/>
        <v>0</v>
      </c>
      <c r="ON254" s="6">
        <f t="shared" si="842"/>
        <v>0</v>
      </c>
      <c r="OO254" s="6">
        <f t="shared" si="842"/>
        <v>0</v>
      </c>
      <c r="OP254" s="6">
        <f t="shared" si="842"/>
        <v>0</v>
      </c>
      <c r="OQ254" s="6">
        <f t="shared" si="842"/>
        <v>0</v>
      </c>
      <c r="OR254" s="6">
        <f t="shared" si="842"/>
        <v>0</v>
      </c>
      <c r="OS254" s="6">
        <f t="shared" si="842"/>
        <v>0</v>
      </c>
      <c r="OT254" s="6">
        <f t="shared" si="842"/>
        <v>0</v>
      </c>
      <c r="OU254" s="6">
        <f t="shared" si="842"/>
        <v>0</v>
      </c>
      <c r="OV254" s="6">
        <f t="shared" si="842"/>
        <v>0</v>
      </c>
      <c r="OW254" s="6">
        <f t="shared" si="842"/>
        <v>0</v>
      </c>
      <c r="OX254" s="6">
        <f t="shared" si="842"/>
        <v>0</v>
      </c>
      <c r="OY254" s="6">
        <f t="shared" ref="OY254:PC254" si="843">SUM(OY243, -OY250)</f>
        <v>0</v>
      </c>
      <c r="OZ254" s="6">
        <f t="shared" si="843"/>
        <v>0</v>
      </c>
      <c r="PA254" s="6">
        <f t="shared" si="843"/>
        <v>0</v>
      </c>
      <c r="PB254" s="6">
        <f t="shared" si="843"/>
        <v>0</v>
      </c>
      <c r="PC254" s="6">
        <f t="shared" si="843"/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8" t="s">
        <v>47</v>
      </c>
      <c r="KY255" s="117" t="s">
        <v>47</v>
      </c>
      <c r="KZ255" s="109" t="s">
        <v>46</v>
      </c>
      <c r="LA255" s="59"/>
      <c r="LB255" s="59"/>
      <c r="LC255" s="59"/>
      <c r="LD255" s="59"/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3">
        <f>SUM(KX223, -KX227)</f>
        <v>0.11559999999999999</v>
      </c>
      <c r="KY256" s="113">
        <f>SUM(KY223, -KY227)</f>
        <v>0.13109999999999999</v>
      </c>
      <c r="KZ256" s="241">
        <f>SUM(KZ221, -KZ224)</f>
        <v>0.1394</v>
      </c>
      <c r="LA256" s="6">
        <f>SUM(LA243, -LA249)</f>
        <v>0</v>
      </c>
      <c r="LB256" s="6">
        <f>SUM(LB243, -LB249,)</f>
        <v>0</v>
      </c>
      <c r="LC256" s="6">
        <f>SUM(LC244, -LC250)</f>
        <v>0</v>
      </c>
      <c r="LD256" s="6">
        <f>SUM(LD243, -LD249)</f>
        <v>0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14" t="s">
        <v>40</v>
      </c>
      <c r="KZ257" s="114" t="s">
        <v>40</v>
      </c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15">
        <f>SUM(KY224, -KY227)</f>
        <v>0.1232</v>
      </c>
      <c r="KZ258" s="115">
        <f>SUM(KZ223, -KZ227)</f>
        <v>0.13799999999999998</v>
      </c>
      <c r="LA258" s="6">
        <f>SUM(LA244, -LA250)</f>
        <v>0</v>
      </c>
      <c r="LB258" s="6">
        <f>SUM(LB244, -LB250)</f>
        <v>0</v>
      </c>
      <c r="LC258" s="6">
        <f>SUM(LC243, -LC249)</f>
        <v>0</v>
      </c>
      <c r="LD258" s="6">
        <f>SUM(LD244, -LD250)</f>
        <v>0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09" t="s">
        <v>39</v>
      </c>
      <c r="KZ259" s="109" t="s">
        <v>39</v>
      </c>
      <c r="LA259" s="59"/>
      <c r="LB259" s="59"/>
      <c r="LC259" s="59"/>
      <c r="LD259" s="59"/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11">
        <f>SUM(KY221, -KY224)</f>
        <v>0.10729999999999998</v>
      </c>
      <c r="KZ260" s="111">
        <f>SUM(KZ221, -KZ223)</f>
        <v>0.13100000000000001</v>
      </c>
      <c r="LA260" s="6">
        <f t="shared" ref="KS260:MF260" si="844">SUM(LA249, -LA256)</f>
        <v>0</v>
      </c>
      <c r="LB260" s="6">
        <f t="shared" si="844"/>
        <v>0</v>
      </c>
      <c r="LC260" s="6">
        <f t="shared" si="844"/>
        <v>0</v>
      </c>
      <c r="LD260" s="6">
        <f t="shared" si="844"/>
        <v>0</v>
      </c>
      <c r="LE260" s="6">
        <f t="shared" si="844"/>
        <v>0</v>
      </c>
      <c r="LF260" s="6">
        <f t="shared" si="844"/>
        <v>0</v>
      </c>
      <c r="LG260" s="6">
        <f t="shared" si="844"/>
        <v>0</v>
      </c>
      <c r="LH260" s="6">
        <f t="shared" si="844"/>
        <v>0</v>
      </c>
      <c r="LI260" s="6">
        <f t="shared" si="844"/>
        <v>0</v>
      </c>
      <c r="LJ260" s="6">
        <f t="shared" si="844"/>
        <v>0</v>
      </c>
      <c r="LK260" s="6">
        <f t="shared" si="844"/>
        <v>0</v>
      </c>
      <c r="LL260" s="6">
        <f t="shared" si="844"/>
        <v>0</v>
      </c>
      <c r="LM260" s="6">
        <f t="shared" si="844"/>
        <v>0</v>
      </c>
      <c r="LN260" s="6">
        <f t="shared" si="844"/>
        <v>0</v>
      </c>
      <c r="LO260" s="6">
        <f t="shared" si="844"/>
        <v>0</v>
      </c>
      <c r="LP260" s="6">
        <f t="shared" si="844"/>
        <v>0</v>
      </c>
      <c r="LQ260" s="6">
        <f t="shared" si="844"/>
        <v>0</v>
      </c>
      <c r="LR260" s="6">
        <f t="shared" si="844"/>
        <v>0</v>
      </c>
      <c r="LS260" s="6">
        <f t="shared" si="844"/>
        <v>0</v>
      </c>
      <c r="LT260" s="6">
        <f t="shared" si="844"/>
        <v>0</v>
      </c>
      <c r="LU260" s="6">
        <f t="shared" si="844"/>
        <v>0</v>
      </c>
      <c r="LV260" s="6">
        <f t="shared" si="844"/>
        <v>0</v>
      </c>
      <c r="LW260" s="6">
        <f t="shared" si="844"/>
        <v>0</v>
      </c>
      <c r="LX260" s="6">
        <f t="shared" si="844"/>
        <v>0</v>
      </c>
      <c r="LY260" s="6">
        <f t="shared" si="844"/>
        <v>0</v>
      </c>
      <c r="LZ260" s="6">
        <f t="shared" si="844"/>
        <v>0</v>
      </c>
      <c r="MA260" s="6">
        <f t="shared" si="844"/>
        <v>0</v>
      </c>
      <c r="MB260" s="6">
        <f t="shared" si="844"/>
        <v>0</v>
      </c>
      <c r="MC260" s="6">
        <f t="shared" si="844"/>
        <v>0</v>
      </c>
      <c r="MD260" s="6">
        <f t="shared" si="844"/>
        <v>0</v>
      </c>
      <c r="ME260" s="6">
        <f t="shared" si="844"/>
        <v>0</v>
      </c>
      <c r="MF260" s="6">
        <f t="shared" si="844"/>
        <v>0</v>
      </c>
      <c r="MG260" s="6">
        <f t="shared" ref="MG260:MK260" si="845">SUM(MG249, -MG256)</f>
        <v>0</v>
      </c>
      <c r="MH260" s="6">
        <f t="shared" si="845"/>
        <v>0</v>
      </c>
      <c r="MI260" s="6">
        <f t="shared" si="845"/>
        <v>0</v>
      </c>
      <c r="MJ260" s="6">
        <f t="shared" si="845"/>
        <v>0</v>
      </c>
      <c r="MK260" s="6">
        <f t="shared" si="845"/>
        <v>0</v>
      </c>
      <c r="MM260" s="6">
        <f t="shared" ref="MM260:OX260" si="846">SUM(MM249, -MM256)</f>
        <v>0</v>
      </c>
      <c r="MN260" s="6">
        <f t="shared" si="846"/>
        <v>0</v>
      </c>
      <c r="MO260" s="6">
        <f t="shared" si="846"/>
        <v>0</v>
      </c>
      <c r="MP260" s="6">
        <f t="shared" si="846"/>
        <v>0</v>
      </c>
      <c r="MQ260" s="6">
        <f t="shared" si="846"/>
        <v>0</v>
      </c>
      <c r="MR260" s="6">
        <f t="shared" si="846"/>
        <v>0</v>
      </c>
      <c r="MS260" s="6">
        <f t="shared" si="846"/>
        <v>0</v>
      </c>
      <c r="MT260" s="6">
        <f t="shared" si="846"/>
        <v>0</v>
      </c>
      <c r="MU260" s="6">
        <f t="shared" si="846"/>
        <v>0</v>
      </c>
      <c r="MV260" s="6">
        <f t="shared" si="846"/>
        <v>0</v>
      </c>
      <c r="MW260" s="6">
        <f t="shared" si="846"/>
        <v>0</v>
      </c>
      <c r="MX260" s="6">
        <f t="shared" si="846"/>
        <v>0</v>
      </c>
      <c r="MY260" s="6">
        <f t="shared" si="846"/>
        <v>0</v>
      </c>
      <c r="MZ260" s="6">
        <f t="shared" si="846"/>
        <v>0</v>
      </c>
      <c r="NA260" s="6">
        <f t="shared" si="846"/>
        <v>0</v>
      </c>
      <c r="NB260" s="6">
        <f t="shared" si="846"/>
        <v>0</v>
      </c>
      <c r="NC260" s="6">
        <f t="shared" si="846"/>
        <v>0</v>
      </c>
      <c r="ND260" s="6">
        <f t="shared" si="846"/>
        <v>0</v>
      </c>
      <c r="NE260" s="6">
        <f t="shared" si="846"/>
        <v>0</v>
      </c>
      <c r="NF260" s="6">
        <f t="shared" si="846"/>
        <v>0</v>
      </c>
      <c r="NG260" s="6">
        <f t="shared" si="846"/>
        <v>0</v>
      </c>
      <c r="NH260" s="6">
        <f t="shared" si="846"/>
        <v>0</v>
      </c>
      <c r="NI260" s="6">
        <f t="shared" si="846"/>
        <v>0</v>
      </c>
      <c r="NJ260" s="6">
        <f t="shared" si="846"/>
        <v>0</v>
      </c>
      <c r="NK260" s="6">
        <f t="shared" si="846"/>
        <v>0</v>
      </c>
      <c r="NL260" s="6">
        <f t="shared" si="846"/>
        <v>0</v>
      </c>
      <c r="NM260" s="6">
        <f t="shared" si="846"/>
        <v>0</v>
      </c>
      <c r="NN260" s="6">
        <f t="shared" si="846"/>
        <v>0</v>
      </c>
      <c r="NO260" s="6">
        <f t="shared" si="846"/>
        <v>0</v>
      </c>
      <c r="NP260" s="6">
        <f t="shared" si="846"/>
        <v>0</v>
      </c>
      <c r="NQ260" s="6">
        <f t="shared" si="846"/>
        <v>0</v>
      </c>
      <c r="NR260" s="6">
        <f t="shared" si="846"/>
        <v>0</v>
      </c>
      <c r="NS260" s="6">
        <f t="shared" si="846"/>
        <v>0</v>
      </c>
      <c r="NT260" s="6">
        <f t="shared" si="846"/>
        <v>0</v>
      </c>
      <c r="NU260" s="6">
        <f t="shared" si="846"/>
        <v>0</v>
      </c>
      <c r="NV260" s="6">
        <f t="shared" si="846"/>
        <v>0</v>
      </c>
      <c r="NW260" s="6">
        <f t="shared" si="846"/>
        <v>0</v>
      </c>
      <c r="NX260" s="6">
        <f t="shared" si="846"/>
        <v>0</v>
      </c>
      <c r="NY260" s="6">
        <f t="shared" si="846"/>
        <v>0</v>
      </c>
      <c r="NZ260" s="6">
        <f t="shared" si="846"/>
        <v>0</v>
      </c>
      <c r="OA260" s="6">
        <f t="shared" si="846"/>
        <v>0</v>
      </c>
      <c r="OB260" s="6">
        <f t="shared" si="846"/>
        <v>0</v>
      </c>
      <c r="OC260" s="6">
        <f t="shared" si="846"/>
        <v>0</v>
      </c>
      <c r="OD260" s="6">
        <f t="shared" si="846"/>
        <v>0</v>
      </c>
      <c r="OE260" s="6">
        <f t="shared" si="846"/>
        <v>0</v>
      </c>
      <c r="OF260" s="6">
        <f t="shared" si="846"/>
        <v>0</v>
      </c>
      <c r="OG260" s="6">
        <f t="shared" si="846"/>
        <v>0</v>
      </c>
      <c r="OH260" s="6">
        <f t="shared" si="846"/>
        <v>0</v>
      </c>
      <c r="OI260" s="6">
        <f t="shared" si="846"/>
        <v>0</v>
      </c>
      <c r="OJ260" s="6">
        <f t="shared" si="846"/>
        <v>0</v>
      </c>
      <c r="OK260" s="6">
        <f t="shared" si="846"/>
        <v>0</v>
      </c>
      <c r="OL260" s="6">
        <f t="shared" si="846"/>
        <v>0</v>
      </c>
      <c r="OM260" s="6">
        <f t="shared" si="846"/>
        <v>0</v>
      </c>
      <c r="ON260" s="6">
        <f t="shared" si="846"/>
        <v>0</v>
      </c>
      <c r="OO260" s="6">
        <f t="shared" si="846"/>
        <v>0</v>
      </c>
      <c r="OP260" s="6">
        <f t="shared" si="846"/>
        <v>0</v>
      </c>
      <c r="OQ260" s="6">
        <f t="shared" si="846"/>
        <v>0</v>
      </c>
      <c r="OR260" s="6">
        <f t="shared" si="846"/>
        <v>0</v>
      </c>
      <c r="OS260" s="6">
        <f t="shared" si="846"/>
        <v>0</v>
      </c>
      <c r="OT260" s="6">
        <f t="shared" si="846"/>
        <v>0</v>
      </c>
      <c r="OU260" s="6">
        <f t="shared" si="846"/>
        <v>0</v>
      </c>
      <c r="OV260" s="6">
        <f t="shared" si="846"/>
        <v>0</v>
      </c>
      <c r="OW260" s="6">
        <f t="shared" si="846"/>
        <v>0</v>
      </c>
      <c r="OX260" s="6">
        <f t="shared" si="846"/>
        <v>0</v>
      </c>
      <c r="OY260" s="6">
        <f t="shared" ref="OY260:PC260" si="847">SUM(OY249, -OY256)</f>
        <v>0</v>
      </c>
      <c r="OZ260" s="6">
        <f t="shared" si="847"/>
        <v>0</v>
      </c>
      <c r="PA260" s="6">
        <f t="shared" si="847"/>
        <v>0</v>
      </c>
      <c r="PB260" s="6">
        <f t="shared" si="847"/>
        <v>0</v>
      </c>
      <c r="PC260" s="6">
        <f t="shared" si="847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69" t="s">
        <v>46</v>
      </c>
      <c r="KY261" s="109" t="s">
        <v>46</v>
      </c>
      <c r="KZ261" s="117" t="s">
        <v>47</v>
      </c>
      <c r="LA261" s="59"/>
      <c r="LB261" s="59"/>
      <c r="LC261" s="59"/>
      <c r="LD261" s="59"/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267">
        <f>SUM(KX221, -KX223)</f>
        <v>0.10550000000000001</v>
      </c>
      <c r="KY262" s="241">
        <f>SUM(KY221, -KY223)</f>
        <v>9.9399999999999988E-2</v>
      </c>
      <c r="KZ262" s="113">
        <f>SUM(KZ224, -KZ227)</f>
        <v>0.12959999999999999</v>
      </c>
      <c r="LA262" s="6">
        <f>SUM(LA249, -LA255)</f>
        <v>0</v>
      </c>
      <c r="LB262" s="6">
        <f>SUM(LB249, -LB255,)</f>
        <v>0</v>
      </c>
      <c r="LC262" s="6">
        <f>SUM(LC250, -LC256)</f>
        <v>0</v>
      </c>
      <c r="LD262" s="6">
        <f>SUM(LD249, -LD255)</f>
        <v>0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179" t="s">
        <v>38</v>
      </c>
      <c r="KY263" s="112" t="s">
        <v>68</v>
      </c>
      <c r="KZ263" s="112" t="s">
        <v>68</v>
      </c>
      <c r="LA263" s="59"/>
      <c r="LB263" s="59"/>
      <c r="LC263" s="59"/>
      <c r="LD263" s="59"/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SUM(KX222, -KX224)</f>
        <v>8.5199999999999998E-2</v>
      </c>
      <c r="KY264" s="111">
        <f>SUM(KY225, -KY228)</f>
        <v>8.9599999999999999E-2</v>
      </c>
      <c r="KZ264" s="111">
        <f>SUM(KZ225, -KZ228)</f>
        <v>0.1018</v>
      </c>
      <c r="LA264" s="6">
        <f>SUM(LA250, -LA256)</f>
        <v>0</v>
      </c>
      <c r="LB264" s="6">
        <f>SUM(LB250, -LB256)</f>
        <v>0</v>
      </c>
      <c r="LC264" s="6">
        <f>SUM(LC249, -LC255)</f>
        <v>0</v>
      </c>
      <c r="LD264" s="6">
        <f>SUM(LD250, -LD256)</f>
        <v>0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72" t="s">
        <v>68</v>
      </c>
      <c r="KY265" s="116" t="s">
        <v>38</v>
      </c>
      <c r="KZ265" s="116" t="s">
        <v>45</v>
      </c>
      <c r="LA265" s="59"/>
      <c r="LB265" s="59"/>
      <c r="LC265" s="59"/>
      <c r="LD265" s="59"/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171">
        <f>SUM(KX225, -KX228)</f>
        <v>8.199999999999999E-2</v>
      </c>
      <c r="KY266" s="113">
        <f>SUM(KY222, -KY224)</f>
        <v>8.2199999999999995E-2</v>
      </c>
      <c r="KZ266" s="202">
        <f>SUM(KZ222, -KZ224)</f>
        <v>9.4399999999999998E-2</v>
      </c>
      <c r="LA266" s="6">
        <f t="shared" ref="KS266:MF266" si="848">SUM(LA255, -LA262)</f>
        <v>0</v>
      </c>
      <c r="LB266" s="6">
        <f t="shared" si="848"/>
        <v>0</v>
      </c>
      <c r="LC266" s="6">
        <f t="shared" si="848"/>
        <v>0</v>
      </c>
      <c r="LD266" s="6">
        <f t="shared" si="848"/>
        <v>0</v>
      </c>
      <c r="LE266" s="6">
        <f t="shared" si="848"/>
        <v>0</v>
      </c>
      <c r="LF266" s="6">
        <f t="shared" si="848"/>
        <v>0</v>
      </c>
      <c r="LG266" s="6">
        <f t="shared" si="848"/>
        <v>0</v>
      </c>
      <c r="LH266" s="6">
        <f t="shared" si="848"/>
        <v>0</v>
      </c>
      <c r="LI266" s="6">
        <f t="shared" si="848"/>
        <v>0</v>
      </c>
      <c r="LJ266" s="6">
        <f t="shared" si="848"/>
        <v>0</v>
      </c>
      <c r="LK266" s="6">
        <f t="shared" si="848"/>
        <v>0</v>
      </c>
      <c r="LL266" s="6">
        <f t="shared" si="848"/>
        <v>0</v>
      </c>
      <c r="LM266" s="6">
        <f t="shared" si="848"/>
        <v>0</v>
      </c>
      <c r="LN266" s="6">
        <f t="shared" si="848"/>
        <v>0</v>
      </c>
      <c r="LO266" s="6">
        <f t="shared" si="848"/>
        <v>0</v>
      </c>
      <c r="LP266" s="6">
        <f t="shared" si="848"/>
        <v>0</v>
      </c>
      <c r="LQ266" s="6">
        <f t="shared" si="848"/>
        <v>0</v>
      </c>
      <c r="LR266" s="6">
        <f t="shared" si="848"/>
        <v>0</v>
      </c>
      <c r="LS266" s="6">
        <f t="shared" si="848"/>
        <v>0</v>
      </c>
      <c r="LT266" s="6">
        <f t="shared" si="848"/>
        <v>0</v>
      </c>
      <c r="LU266" s="6">
        <f t="shared" si="848"/>
        <v>0</v>
      </c>
      <c r="LV266" s="6">
        <f t="shared" si="848"/>
        <v>0</v>
      </c>
      <c r="LW266" s="6">
        <f t="shared" si="848"/>
        <v>0</v>
      </c>
      <c r="LX266" s="6">
        <f t="shared" si="848"/>
        <v>0</v>
      </c>
      <c r="LY266" s="6">
        <f t="shared" si="848"/>
        <v>0</v>
      </c>
      <c r="LZ266" s="6">
        <f t="shared" si="848"/>
        <v>0</v>
      </c>
      <c r="MA266" s="6">
        <f t="shared" si="848"/>
        <v>0</v>
      </c>
      <c r="MB266" s="6">
        <f t="shared" si="848"/>
        <v>0</v>
      </c>
      <c r="MC266" s="6">
        <f t="shared" si="848"/>
        <v>0</v>
      </c>
      <c r="MD266" s="6">
        <f t="shared" si="848"/>
        <v>0</v>
      </c>
      <c r="ME266" s="6">
        <f t="shared" si="848"/>
        <v>0</v>
      </c>
      <c r="MF266" s="6">
        <f t="shared" si="848"/>
        <v>0</v>
      </c>
      <c r="MG266" s="6">
        <f t="shared" ref="MG266:MK266" si="849">SUM(MG255, -MG262)</f>
        <v>0</v>
      </c>
      <c r="MH266" s="6">
        <f t="shared" si="849"/>
        <v>0</v>
      </c>
      <c r="MI266" s="6">
        <f t="shared" si="849"/>
        <v>0</v>
      </c>
      <c r="MJ266" s="6">
        <f t="shared" si="849"/>
        <v>0</v>
      </c>
      <c r="MK266" s="6">
        <f t="shared" si="849"/>
        <v>0</v>
      </c>
      <c r="MM266" s="6">
        <f t="shared" ref="MM266:OX266" si="850">SUM(MM255, -MM262)</f>
        <v>0</v>
      </c>
      <c r="MN266" s="6">
        <f t="shared" si="850"/>
        <v>0</v>
      </c>
      <c r="MO266" s="6">
        <f t="shared" si="850"/>
        <v>0</v>
      </c>
      <c r="MP266" s="6">
        <f t="shared" si="850"/>
        <v>0</v>
      </c>
      <c r="MQ266" s="6">
        <f t="shared" si="850"/>
        <v>0</v>
      </c>
      <c r="MR266" s="6">
        <f t="shared" si="850"/>
        <v>0</v>
      </c>
      <c r="MS266" s="6">
        <f t="shared" si="850"/>
        <v>0</v>
      </c>
      <c r="MT266" s="6">
        <f t="shared" si="850"/>
        <v>0</v>
      </c>
      <c r="MU266" s="6">
        <f t="shared" si="850"/>
        <v>0</v>
      </c>
      <c r="MV266" s="6">
        <f t="shared" si="850"/>
        <v>0</v>
      </c>
      <c r="MW266" s="6">
        <f t="shared" si="850"/>
        <v>0</v>
      </c>
      <c r="MX266" s="6">
        <f t="shared" si="850"/>
        <v>0</v>
      </c>
      <c r="MY266" s="6">
        <f t="shared" si="850"/>
        <v>0</v>
      </c>
      <c r="MZ266" s="6">
        <f t="shared" si="850"/>
        <v>0</v>
      </c>
      <c r="NA266" s="6">
        <f t="shared" si="850"/>
        <v>0</v>
      </c>
      <c r="NB266" s="6">
        <f t="shared" si="850"/>
        <v>0</v>
      </c>
      <c r="NC266" s="6">
        <f t="shared" si="850"/>
        <v>0</v>
      </c>
      <c r="ND266" s="6">
        <f t="shared" si="850"/>
        <v>0</v>
      </c>
      <c r="NE266" s="6">
        <f t="shared" si="850"/>
        <v>0</v>
      </c>
      <c r="NF266" s="6">
        <f t="shared" si="850"/>
        <v>0</v>
      </c>
      <c r="NG266" s="6">
        <f t="shared" si="850"/>
        <v>0</v>
      </c>
      <c r="NH266" s="6">
        <f t="shared" si="850"/>
        <v>0</v>
      </c>
      <c r="NI266" s="6">
        <f t="shared" si="850"/>
        <v>0</v>
      </c>
      <c r="NJ266" s="6">
        <f t="shared" si="850"/>
        <v>0</v>
      </c>
      <c r="NK266" s="6">
        <f t="shared" si="850"/>
        <v>0</v>
      </c>
      <c r="NL266" s="6">
        <f t="shared" si="850"/>
        <v>0</v>
      </c>
      <c r="NM266" s="6">
        <f t="shared" si="850"/>
        <v>0</v>
      </c>
      <c r="NN266" s="6">
        <f t="shared" si="850"/>
        <v>0</v>
      </c>
      <c r="NO266" s="6">
        <f t="shared" si="850"/>
        <v>0</v>
      </c>
      <c r="NP266" s="6">
        <f t="shared" si="850"/>
        <v>0</v>
      </c>
      <c r="NQ266" s="6">
        <f t="shared" si="850"/>
        <v>0</v>
      </c>
      <c r="NR266" s="6">
        <f t="shared" si="850"/>
        <v>0</v>
      </c>
      <c r="NS266" s="6">
        <f t="shared" si="850"/>
        <v>0</v>
      </c>
      <c r="NT266" s="6">
        <f t="shared" si="850"/>
        <v>0</v>
      </c>
      <c r="NU266" s="6">
        <f t="shared" si="850"/>
        <v>0</v>
      </c>
      <c r="NV266" s="6">
        <f t="shared" si="850"/>
        <v>0</v>
      </c>
      <c r="NW266" s="6">
        <f t="shared" si="850"/>
        <v>0</v>
      </c>
      <c r="NX266" s="6">
        <f t="shared" si="850"/>
        <v>0</v>
      </c>
      <c r="NY266" s="6">
        <f t="shared" si="850"/>
        <v>0</v>
      </c>
      <c r="NZ266" s="6">
        <f t="shared" si="850"/>
        <v>0</v>
      </c>
      <c r="OA266" s="6">
        <f t="shared" si="850"/>
        <v>0</v>
      </c>
      <c r="OB266" s="6">
        <f t="shared" si="850"/>
        <v>0</v>
      </c>
      <c r="OC266" s="6">
        <f t="shared" si="850"/>
        <v>0</v>
      </c>
      <c r="OD266" s="6">
        <f t="shared" si="850"/>
        <v>0</v>
      </c>
      <c r="OE266" s="6">
        <f t="shared" si="850"/>
        <v>0</v>
      </c>
      <c r="OF266" s="6">
        <f t="shared" si="850"/>
        <v>0</v>
      </c>
      <c r="OG266" s="6">
        <f t="shared" si="850"/>
        <v>0</v>
      </c>
      <c r="OH266" s="6">
        <f t="shared" si="850"/>
        <v>0</v>
      </c>
      <c r="OI266" s="6">
        <f t="shared" si="850"/>
        <v>0</v>
      </c>
      <c r="OJ266" s="6">
        <f t="shared" si="850"/>
        <v>0</v>
      </c>
      <c r="OK266" s="6">
        <f t="shared" si="850"/>
        <v>0</v>
      </c>
      <c r="OL266" s="6">
        <f t="shared" si="850"/>
        <v>0</v>
      </c>
      <c r="OM266" s="6">
        <f t="shared" si="850"/>
        <v>0</v>
      </c>
      <c r="ON266" s="6">
        <f t="shared" si="850"/>
        <v>0</v>
      </c>
      <c r="OO266" s="6">
        <f t="shared" si="850"/>
        <v>0</v>
      </c>
      <c r="OP266" s="6">
        <f t="shared" si="850"/>
        <v>0</v>
      </c>
      <c r="OQ266" s="6">
        <f t="shared" si="850"/>
        <v>0</v>
      </c>
      <c r="OR266" s="6">
        <f t="shared" si="850"/>
        <v>0</v>
      </c>
      <c r="OS266" s="6">
        <f t="shared" si="850"/>
        <v>0</v>
      </c>
      <c r="OT266" s="6">
        <f t="shared" si="850"/>
        <v>0</v>
      </c>
      <c r="OU266" s="6">
        <f t="shared" si="850"/>
        <v>0</v>
      </c>
      <c r="OV266" s="6">
        <f t="shared" si="850"/>
        <v>0</v>
      </c>
      <c r="OW266" s="6">
        <f t="shared" si="850"/>
        <v>0</v>
      </c>
      <c r="OX266" s="6">
        <f t="shared" si="850"/>
        <v>0</v>
      </c>
      <c r="OY266" s="6">
        <f t="shared" ref="OY266:PC266" si="851">SUM(OY255, -OY262)</f>
        <v>0</v>
      </c>
      <c r="OZ266" s="6">
        <f t="shared" si="851"/>
        <v>0</v>
      </c>
      <c r="PA266" s="6">
        <f t="shared" si="851"/>
        <v>0</v>
      </c>
      <c r="PB266" s="6">
        <f t="shared" si="851"/>
        <v>0</v>
      </c>
      <c r="PC266" s="6">
        <f t="shared" si="851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9" t="s">
        <v>45</v>
      </c>
      <c r="KY267" s="254" t="s">
        <v>54</v>
      </c>
      <c r="KZ267" s="116" t="s">
        <v>38</v>
      </c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82">
        <f>SUM(KX222, -KX223)</f>
        <v>7.6499999999999999E-2</v>
      </c>
      <c r="KY268" s="113">
        <f>SUM(KY226, -KY228)</f>
        <v>7.8499999999999986E-2</v>
      </c>
      <c r="KZ268" s="113">
        <f>SUM(KZ222, -KZ223)</f>
        <v>8.5999999999999993E-2</v>
      </c>
      <c r="LA268" s="6">
        <f>SUM(LA255, -LA261)</f>
        <v>0</v>
      </c>
      <c r="LB268" s="6">
        <f>SUM(LB255, -LB261,)</f>
        <v>0</v>
      </c>
      <c r="LC268" s="6">
        <f>SUM(LC256, -LC262)</f>
        <v>0</v>
      </c>
      <c r="LD268" s="6">
        <f>SUM(LD255, -LD261)</f>
        <v>0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44</v>
      </c>
      <c r="KY269" s="116" t="s">
        <v>45</v>
      </c>
      <c r="KZ269" s="112" t="s">
        <v>65</v>
      </c>
      <c r="LA269" s="59"/>
      <c r="LB269" s="59"/>
      <c r="LC269" s="59"/>
      <c r="LD269" s="59"/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-KX226)</f>
        <v>7.1899999999999992E-2</v>
      </c>
      <c r="KY270" s="202">
        <f>SUM(KY222, -KY223)</f>
        <v>7.4300000000000005E-2</v>
      </c>
      <c r="KZ270" s="115">
        <f>SUM(KZ225, -KZ227)</f>
        <v>8.3199999999999996E-2</v>
      </c>
      <c r="LA270" s="6">
        <f>SUM(LA256, -LA262)</f>
        <v>0</v>
      </c>
      <c r="LB270" s="6">
        <f>SUM(LB256, -LB262)</f>
        <v>0</v>
      </c>
      <c r="LC270" s="6">
        <f>SUM(LC255, -LC261)</f>
        <v>0</v>
      </c>
      <c r="LD270" s="6">
        <f>SUM(LD256, -LD262)</f>
        <v>0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257" t="s">
        <v>54</v>
      </c>
      <c r="KY271" s="112" t="s">
        <v>65</v>
      </c>
      <c r="KZ271" s="254" t="s">
        <v>54</v>
      </c>
      <c r="LA271" s="59"/>
      <c r="LB271" s="59"/>
      <c r="LC271" s="59"/>
      <c r="LD271" s="59"/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73">
        <f>SUM(KX226, -KX228)</f>
        <v>6.4000000000000001E-2</v>
      </c>
      <c r="KY272" s="115">
        <f>SUM(KY225, -KY227)</f>
        <v>7.3099999999999998E-2</v>
      </c>
      <c r="KZ272" s="113">
        <f>SUM(KZ226, -KZ228)</f>
        <v>8.299999999999999E-2</v>
      </c>
      <c r="LA272" s="6">
        <f t="shared" ref="KS272:MF272" si="852">SUM(LA261, -LA268)</f>
        <v>0</v>
      </c>
      <c r="LB272" s="6">
        <f t="shared" si="852"/>
        <v>0</v>
      </c>
      <c r="LC272" s="6">
        <f t="shared" si="852"/>
        <v>0</v>
      </c>
      <c r="LD272" s="6">
        <f t="shared" si="852"/>
        <v>0</v>
      </c>
      <c r="LE272" s="6">
        <f t="shared" si="852"/>
        <v>0</v>
      </c>
      <c r="LF272" s="6">
        <f t="shared" si="852"/>
        <v>0</v>
      </c>
      <c r="LG272" s="6">
        <f t="shared" si="852"/>
        <v>0</v>
      </c>
      <c r="LH272" s="6">
        <f t="shared" si="852"/>
        <v>0</v>
      </c>
      <c r="LI272" s="6">
        <f t="shared" si="852"/>
        <v>0</v>
      </c>
      <c r="LJ272" s="6">
        <f t="shared" si="852"/>
        <v>0</v>
      </c>
      <c r="LK272" s="6">
        <f t="shared" si="852"/>
        <v>0</v>
      </c>
      <c r="LL272" s="6">
        <f t="shared" si="852"/>
        <v>0</v>
      </c>
      <c r="LM272" s="6">
        <f t="shared" si="852"/>
        <v>0</v>
      </c>
      <c r="LN272" s="6">
        <f t="shared" si="852"/>
        <v>0</v>
      </c>
      <c r="LO272" s="6">
        <f t="shared" si="852"/>
        <v>0</v>
      </c>
      <c r="LP272" s="6">
        <f t="shared" si="852"/>
        <v>0</v>
      </c>
      <c r="LQ272" s="6">
        <f t="shared" si="852"/>
        <v>0</v>
      </c>
      <c r="LR272" s="6">
        <f t="shared" si="852"/>
        <v>0</v>
      </c>
      <c r="LS272" s="6">
        <f t="shared" si="852"/>
        <v>0</v>
      </c>
      <c r="LT272" s="6">
        <f t="shared" si="852"/>
        <v>0</v>
      </c>
      <c r="LU272" s="6">
        <f t="shared" si="852"/>
        <v>0</v>
      </c>
      <c r="LV272" s="6">
        <f t="shared" si="852"/>
        <v>0</v>
      </c>
      <c r="LW272" s="6">
        <f t="shared" si="852"/>
        <v>0</v>
      </c>
      <c r="LX272" s="6">
        <f t="shared" si="852"/>
        <v>0</v>
      </c>
      <c r="LY272" s="6">
        <f t="shared" si="852"/>
        <v>0</v>
      </c>
      <c r="LZ272" s="6">
        <f t="shared" si="852"/>
        <v>0</v>
      </c>
      <c r="MA272" s="6">
        <f t="shared" si="852"/>
        <v>0</v>
      </c>
      <c r="MB272" s="6">
        <f t="shared" si="852"/>
        <v>0</v>
      </c>
      <c r="MC272" s="6">
        <f t="shared" si="852"/>
        <v>0</v>
      </c>
      <c r="MD272" s="6">
        <f t="shared" si="852"/>
        <v>0</v>
      </c>
      <c r="ME272" s="6">
        <f t="shared" si="852"/>
        <v>0</v>
      </c>
      <c r="MF272" s="6">
        <f t="shared" si="852"/>
        <v>0</v>
      </c>
      <c r="MG272" s="6">
        <f t="shared" ref="MG272:MK272" si="853">SUM(MG261, -MG268)</f>
        <v>0</v>
      </c>
      <c r="MH272" s="6">
        <f t="shared" si="853"/>
        <v>0</v>
      </c>
      <c r="MI272" s="6">
        <f t="shared" si="853"/>
        <v>0</v>
      </c>
      <c r="MJ272" s="6">
        <f t="shared" si="853"/>
        <v>0</v>
      </c>
      <c r="MK272" s="6">
        <f t="shared" si="853"/>
        <v>0</v>
      </c>
      <c r="MM272" s="6">
        <f t="shared" ref="MM272:OX272" si="854">SUM(MM261, -MM268)</f>
        <v>0</v>
      </c>
      <c r="MN272" s="6">
        <f t="shared" si="854"/>
        <v>0</v>
      </c>
      <c r="MO272" s="6">
        <f t="shared" si="854"/>
        <v>0</v>
      </c>
      <c r="MP272" s="6">
        <f t="shared" si="854"/>
        <v>0</v>
      </c>
      <c r="MQ272" s="6">
        <f t="shared" si="854"/>
        <v>0</v>
      </c>
      <c r="MR272" s="6">
        <f t="shared" si="854"/>
        <v>0</v>
      </c>
      <c r="MS272" s="6">
        <f t="shared" si="854"/>
        <v>0</v>
      </c>
      <c r="MT272" s="6">
        <f t="shared" si="854"/>
        <v>0</v>
      </c>
      <c r="MU272" s="6">
        <f t="shared" si="854"/>
        <v>0</v>
      </c>
      <c r="MV272" s="6">
        <f t="shared" si="854"/>
        <v>0</v>
      </c>
      <c r="MW272" s="6">
        <f t="shared" si="854"/>
        <v>0</v>
      </c>
      <c r="MX272" s="6">
        <f t="shared" si="854"/>
        <v>0</v>
      </c>
      <c r="MY272" s="6">
        <f t="shared" si="854"/>
        <v>0</v>
      </c>
      <c r="MZ272" s="6">
        <f t="shared" si="854"/>
        <v>0</v>
      </c>
      <c r="NA272" s="6">
        <f t="shared" si="854"/>
        <v>0</v>
      </c>
      <c r="NB272" s="6">
        <f t="shared" si="854"/>
        <v>0</v>
      </c>
      <c r="NC272" s="6">
        <f t="shared" si="854"/>
        <v>0</v>
      </c>
      <c r="ND272" s="6">
        <f t="shared" si="854"/>
        <v>0</v>
      </c>
      <c r="NE272" s="6">
        <f t="shared" si="854"/>
        <v>0</v>
      </c>
      <c r="NF272" s="6">
        <f t="shared" si="854"/>
        <v>0</v>
      </c>
      <c r="NG272" s="6">
        <f t="shared" si="854"/>
        <v>0</v>
      </c>
      <c r="NH272" s="6">
        <f t="shared" si="854"/>
        <v>0</v>
      </c>
      <c r="NI272" s="6">
        <f t="shared" si="854"/>
        <v>0</v>
      </c>
      <c r="NJ272" s="6">
        <f t="shared" si="854"/>
        <v>0</v>
      </c>
      <c r="NK272" s="6">
        <f t="shared" si="854"/>
        <v>0</v>
      </c>
      <c r="NL272" s="6">
        <f t="shared" si="854"/>
        <v>0</v>
      </c>
      <c r="NM272" s="6">
        <f t="shared" si="854"/>
        <v>0</v>
      </c>
      <c r="NN272" s="6">
        <f t="shared" si="854"/>
        <v>0</v>
      </c>
      <c r="NO272" s="6">
        <f t="shared" si="854"/>
        <v>0</v>
      </c>
      <c r="NP272" s="6">
        <f t="shared" si="854"/>
        <v>0</v>
      </c>
      <c r="NQ272" s="6">
        <f t="shared" si="854"/>
        <v>0</v>
      </c>
      <c r="NR272" s="6">
        <f t="shared" si="854"/>
        <v>0</v>
      </c>
      <c r="NS272" s="6">
        <f t="shared" si="854"/>
        <v>0</v>
      </c>
      <c r="NT272" s="6">
        <f t="shared" si="854"/>
        <v>0</v>
      </c>
      <c r="NU272" s="6">
        <f t="shared" si="854"/>
        <v>0</v>
      </c>
      <c r="NV272" s="6">
        <f t="shared" si="854"/>
        <v>0</v>
      </c>
      <c r="NW272" s="6">
        <f t="shared" si="854"/>
        <v>0</v>
      </c>
      <c r="NX272" s="6">
        <f t="shared" si="854"/>
        <v>0</v>
      </c>
      <c r="NY272" s="6">
        <f t="shared" si="854"/>
        <v>0</v>
      </c>
      <c r="NZ272" s="6">
        <f t="shared" si="854"/>
        <v>0</v>
      </c>
      <c r="OA272" s="6">
        <f t="shared" si="854"/>
        <v>0</v>
      </c>
      <c r="OB272" s="6">
        <f t="shared" si="854"/>
        <v>0</v>
      </c>
      <c r="OC272" s="6">
        <f t="shared" si="854"/>
        <v>0</v>
      </c>
      <c r="OD272" s="6">
        <f t="shared" si="854"/>
        <v>0</v>
      </c>
      <c r="OE272" s="6">
        <f t="shared" si="854"/>
        <v>0</v>
      </c>
      <c r="OF272" s="6">
        <f t="shared" si="854"/>
        <v>0</v>
      </c>
      <c r="OG272" s="6">
        <f t="shared" si="854"/>
        <v>0</v>
      </c>
      <c r="OH272" s="6">
        <f t="shared" si="854"/>
        <v>0</v>
      </c>
      <c r="OI272" s="6">
        <f t="shared" si="854"/>
        <v>0</v>
      </c>
      <c r="OJ272" s="6">
        <f t="shared" si="854"/>
        <v>0</v>
      </c>
      <c r="OK272" s="6">
        <f t="shared" si="854"/>
        <v>0</v>
      </c>
      <c r="OL272" s="6">
        <f t="shared" si="854"/>
        <v>0</v>
      </c>
      <c r="OM272" s="6">
        <f t="shared" si="854"/>
        <v>0</v>
      </c>
      <c r="ON272" s="6">
        <f t="shared" si="854"/>
        <v>0</v>
      </c>
      <c r="OO272" s="6">
        <f t="shared" si="854"/>
        <v>0</v>
      </c>
      <c r="OP272" s="6">
        <f t="shared" si="854"/>
        <v>0</v>
      </c>
      <c r="OQ272" s="6">
        <f t="shared" si="854"/>
        <v>0</v>
      </c>
      <c r="OR272" s="6">
        <f t="shared" si="854"/>
        <v>0</v>
      </c>
      <c r="OS272" s="6">
        <f t="shared" si="854"/>
        <v>0</v>
      </c>
      <c r="OT272" s="6">
        <f t="shared" si="854"/>
        <v>0</v>
      </c>
      <c r="OU272" s="6">
        <f t="shared" si="854"/>
        <v>0</v>
      </c>
      <c r="OV272" s="6">
        <f t="shared" si="854"/>
        <v>0</v>
      </c>
      <c r="OW272" s="6">
        <f t="shared" si="854"/>
        <v>0</v>
      </c>
      <c r="OX272" s="6">
        <f t="shared" si="854"/>
        <v>0</v>
      </c>
      <c r="OY272" s="6">
        <f t="shared" ref="OY272:PC272" si="855">SUM(OY261, -OY268)</f>
        <v>0</v>
      </c>
      <c r="OZ272" s="6">
        <f t="shared" si="855"/>
        <v>0</v>
      </c>
      <c r="PA272" s="6">
        <f t="shared" si="855"/>
        <v>0</v>
      </c>
      <c r="PB272" s="6">
        <f t="shared" si="855"/>
        <v>0</v>
      </c>
      <c r="PC272" s="6">
        <f t="shared" si="855"/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5" t="s">
        <v>37</v>
      </c>
      <c r="KY273" s="117" t="s">
        <v>44</v>
      </c>
      <c r="KZ273" s="114" t="s">
        <v>37</v>
      </c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74">
        <f>SUM(KX224, -KX226)</f>
        <v>6.3199999999999992E-2</v>
      </c>
      <c r="KY274" s="115">
        <f>SUM(KY223, -KY226)</f>
        <v>6.9099999999999995E-2</v>
      </c>
      <c r="KZ274" s="115">
        <f>SUM(KZ223, -KZ226)</f>
        <v>7.3599999999999999E-2</v>
      </c>
      <c r="LA274" s="6">
        <f>SUM(LA261, -LA267)</f>
        <v>0</v>
      </c>
      <c r="LB274" s="6">
        <f>SUM(LB261, -LB267,)</f>
        <v>0</v>
      </c>
      <c r="LC274" s="6">
        <f>SUM(LC262, -LC268)</f>
        <v>0</v>
      </c>
      <c r="LD274" s="6">
        <f>SUM(LD261, -LD267)</f>
        <v>0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2" t="s">
        <v>65</v>
      </c>
      <c r="KY275" s="183" t="s">
        <v>53</v>
      </c>
      <c r="KZ275" s="117" t="s">
        <v>44</v>
      </c>
      <c r="LA275" s="59"/>
      <c r="LB275" s="59"/>
      <c r="LC275" s="59"/>
      <c r="LD275" s="59"/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SUM(KX225, -KX227)</f>
        <v>6.1699999999999998E-2</v>
      </c>
      <c r="KY276" s="202">
        <f>SUM(KY226, -KY227)</f>
        <v>6.1999999999999993E-2</v>
      </c>
      <c r="KZ276" s="115">
        <f>SUM(KZ224, -KZ226)</f>
        <v>6.5200000000000008E-2</v>
      </c>
      <c r="LA276" s="6">
        <f>SUM(LA262, -LA268)</f>
        <v>0</v>
      </c>
      <c r="LB276" s="6">
        <f>SUM(LB262, -LB268)</f>
        <v>0</v>
      </c>
      <c r="LC276" s="6">
        <f>SUM(LC261, -LC267)</f>
        <v>0</v>
      </c>
      <c r="LD276" s="6">
        <f>SUM(LD262, -LD268)</f>
        <v>0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8" t="s">
        <v>49</v>
      </c>
      <c r="KY277" s="114" t="s">
        <v>37</v>
      </c>
      <c r="KZ277" s="183" t="s">
        <v>53</v>
      </c>
      <c r="LA277" s="59"/>
      <c r="LB277" s="59"/>
      <c r="LC277" s="59"/>
      <c r="LD277" s="59"/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SUM(KX223, -KX225)</f>
        <v>5.3900000000000003E-2</v>
      </c>
      <c r="KY278" s="115">
        <f>SUM(KY224, -KY226)</f>
        <v>6.1200000000000004E-2</v>
      </c>
      <c r="KZ278" s="202">
        <f>SUM(KZ226, -KZ227)</f>
        <v>6.4399999999999985E-2</v>
      </c>
      <c r="LA278" s="6">
        <f t="shared" ref="KS278:MF278" si="856">SUM(LA267, -LA274)</f>
        <v>0</v>
      </c>
      <c r="LB278" s="6">
        <f t="shared" si="856"/>
        <v>0</v>
      </c>
      <c r="LC278" s="6">
        <f t="shared" si="856"/>
        <v>0</v>
      </c>
      <c r="LD278" s="6">
        <f t="shared" si="856"/>
        <v>0</v>
      </c>
      <c r="LE278" s="6">
        <f t="shared" si="856"/>
        <v>0</v>
      </c>
      <c r="LF278" s="6">
        <f t="shared" si="856"/>
        <v>0</v>
      </c>
      <c r="LG278" s="6">
        <f t="shared" si="856"/>
        <v>0</v>
      </c>
      <c r="LH278" s="6">
        <f t="shared" si="856"/>
        <v>0</v>
      </c>
      <c r="LI278" s="6">
        <f t="shared" si="856"/>
        <v>0</v>
      </c>
      <c r="LJ278" s="6">
        <f t="shared" si="856"/>
        <v>0</v>
      </c>
      <c r="LK278" s="6">
        <f t="shared" si="856"/>
        <v>0</v>
      </c>
      <c r="LL278" s="6">
        <f t="shared" si="856"/>
        <v>0</v>
      </c>
      <c r="LM278" s="6">
        <f t="shared" si="856"/>
        <v>0</v>
      </c>
      <c r="LN278" s="6">
        <f t="shared" si="856"/>
        <v>0</v>
      </c>
      <c r="LO278" s="6">
        <f t="shared" si="856"/>
        <v>0</v>
      </c>
      <c r="LP278" s="6">
        <f t="shared" si="856"/>
        <v>0</v>
      </c>
      <c r="LQ278" s="6">
        <f t="shared" si="856"/>
        <v>0</v>
      </c>
      <c r="LR278" s="6">
        <f t="shared" si="856"/>
        <v>0</v>
      </c>
      <c r="LS278" s="6">
        <f t="shared" si="856"/>
        <v>0</v>
      </c>
      <c r="LT278" s="6">
        <f t="shared" si="856"/>
        <v>0</v>
      </c>
      <c r="LU278" s="6">
        <f t="shared" si="856"/>
        <v>0</v>
      </c>
      <c r="LV278" s="6">
        <f t="shared" si="856"/>
        <v>0</v>
      </c>
      <c r="LW278" s="6">
        <f t="shared" si="856"/>
        <v>0</v>
      </c>
      <c r="LX278" s="6">
        <f t="shared" si="856"/>
        <v>0</v>
      </c>
      <c r="LY278" s="6">
        <f t="shared" si="856"/>
        <v>0</v>
      </c>
      <c r="LZ278" s="6">
        <f t="shared" si="856"/>
        <v>0</v>
      </c>
      <c r="MA278" s="6">
        <f t="shared" si="856"/>
        <v>0</v>
      </c>
      <c r="MB278" s="6">
        <f t="shared" si="856"/>
        <v>0</v>
      </c>
      <c r="MC278" s="6">
        <f t="shared" si="856"/>
        <v>0</v>
      </c>
      <c r="MD278" s="6">
        <f t="shared" si="856"/>
        <v>0</v>
      </c>
      <c r="ME278" s="6">
        <f t="shared" si="856"/>
        <v>0</v>
      </c>
      <c r="MF278" s="6">
        <f t="shared" si="856"/>
        <v>0</v>
      </c>
      <c r="MG278" s="6">
        <f t="shared" ref="MG278:MK278" si="857">SUM(MG267, -MG274)</f>
        <v>0</v>
      </c>
      <c r="MH278" s="6">
        <f t="shared" si="857"/>
        <v>0</v>
      </c>
      <c r="MI278" s="6">
        <f t="shared" si="857"/>
        <v>0</v>
      </c>
      <c r="MJ278" s="6">
        <f t="shared" si="857"/>
        <v>0</v>
      </c>
      <c r="MK278" s="6">
        <f t="shared" si="857"/>
        <v>0</v>
      </c>
      <c r="MM278" s="6">
        <f t="shared" ref="MM278:OX278" si="858">SUM(MM267, -MM274)</f>
        <v>0</v>
      </c>
      <c r="MN278" s="6">
        <f t="shared" si="858"/>
        <v>0</v>
      </c>
      <c r="MO278" s="6">
        <f t="shared" si="858"/>
        <v>0</v>
      </c>
      <c r="MP278" s="6">
        <f t="shared" si="858"/>
        <v>0</v>
      </c>
      <c r="MQ278" s="6">
        <f t="shared" si="858"/>
        <v>0</v>
      </c>
      <c r="MR278" s="6">
        <f t="shared" si="858"/>
        <v>0</v>
      </c>
      <c r="MS278" s="6">
        <f t="shared" si="858"/>
        <v>0</v>
      </c>
      <c r="MT278" s="6">
        <f t="shared" si="858"/>
        <v>0</v>
      </c>
      <c r="MU278" s="6">
        <f t="shared" si="858"/>
        <v>0</v>
      </c>
      <c r="MV278" s="6">
        <f t="shared" si="858"/>
        <v>0</v>
      </c>
      <c r="MW278" s="6">
        <f t="shared" si="858"/>
        <v>0</v>
      </c>
      <c r="MX278" s="6">
        <f t="shared" si="858"/>
        <v>0</v>
      </c>
      <c r="MY278" s="6">
        <f t="shared" si="858"/>
        <v>0</v>
      </c>
      <c r="MZ278" s="6">
        <f t="shared" si="858"/>
        <v>0</v>
      </c>
      <c r="NA278" s="6">
        <f t="shared" si="858"/>
        <v>0</v>
      </c>
      <c r="NB278" s="6">
        <f t="shared" si="858"/>
        <v>0</v>
      </c>
      <c r="NC278" s="6">
        <f t="shared" si="858"/>
        <v>0</v>
      </c>
      <c r="ND278" s="6">
        <f t="shared" si="858"/>
        <v>0</v>
      </c>
      <c r="NE278" s="6">
        <f t="shared" si="858"/>
        <v>0</v>
      </c>
      <c r="NF278" s="6">
        <f t="shared" si="858"/>
        <v>0</v>
      </c>
      <c r="NG278" s="6">
        <f t="shared" si="858"/>
        <v>0</v>
      </c>
      <c r="NH278" s="6">
        <f t="shared" si="858"/>
        <v>0</v>
      </c>
      <c r="NI278" s="6">
        <f t="shared" si="858"/>
        <v>0</v>
      </c>
      <c r="NJ278" s="6">
        <f t="shared" si="858"/>
        <v>0</v>
      </c>
      <c r="NK278" s="6">
        <f t="shared" si="858"/>
        <v>0</v>
      </c>
      <c r="NL278" s="6">
        <f t="shared" si="858"/>
        <v>0</v>
      </c>
      <c r="NM278" s="6">
        <f t="shared" si="858"/>
        <v>0</v>
      </c>
      <c r="NN278" s="6">
        <f t="shared" si="858"/>
        <v>0</v>
      </c>
      <c r="NO278" s="6">
        <f t="shared" si="858"/>
        <v>0</v>
      </c>
      <c r="NP278" s="6">
        <f t="shared" si="858"/>
        <v>0</v>
      </c>
      <c r="NQ278" s="6">
        <f t="shared" si="858"/>
        <v>0</v>
      </c>
      <c r="NR278" s="6">
        <f t="shared" si="858"/>
        <v>0</v>
      </c>
      <c r="NS278" s="6">
        <f t="shared" si="858"/>
        <v>0</v>
      </c>
      <c r="NT278" s="6">
        <f t="shared" si="858"/>
        <v>0</v>
      </c>
      <c r="NU278" s="6">
        <f t="shared" si="858"/>
        <v>0</v>
      </c>
      <c r="NV278" s="6">
        <f t="shared" si="858"/>
        <v>0</v>
      </c>
      <c r="NW278" s="6">
        <f t="shared" si="858"/>
        <v>0</v>
      </c>
      <c r="NX278" s="6">
        <f t="shared" si="858"/>
        <v>0</v>
      </c>
      <c r="NY278" s="6">
        <f t="shared" si="858"/>
        <v>0</v>
      </c>
      <c r="NZ278" s="6">
        <f t="shared" si="858"/>
        <v>0</v>
      </c>
      <c r="OA278" s="6">
        <f t="shared" si="858"/>
        <v>0</v>
      </c>
      <c r="OB278" s="6">
        <f t="shared" si="858"/>
        <v>0</v>
      </c>
      <c r="OC278" s="6">
        <f t="shared" si="858"/>
        <v>0</v>
      </c>
      <c r="OD278" s="6">
        <f t="shared" si="858"/>
        <v>0</v>
      </c>
      <c r="OE278" s="6">
        <f t="shared" si="858"/>
        <v>0</v>
      </c>
      <c r="OF278" s="6">
        <f t="shared" si="858"/>
        <v>0</v>
      </c>
      <c r="OG278" s="6">
        <f t="shared" si="858"/>
        <v>0</v>
      </c>
      <c r="OH278" s="6">
        <f t="shared" si="858"/>
        <v>0</v>
      </c>
      <c r="OI278" s="6">
        <f t="shared" si="858"/>
        <v>0</v>
      </c>
      <c r="OJ278" s="6">
        <f t="shared" si="858"/>
        <v>0</v>
      </c>
      <c r="OK278" s="6">
        <f t="shared" si="858"/>
        <v>0</v>
      </c>
      <c r="OL278" s="6">
        <f t="shared" si="858"/>
        <v>0</v>
      </c>
      <c r="OM278" s="6">
        <f t="shared" si="858"/>
        <v>0</v>
      </c>
      <c r="ON278" s="6">
        <f t="shared" si="858"/>
        <v>0</v>
      </c>
      <c r="OO278" s="6">
        <f t="shared" si="858"/>
        <v>0</v>
      </c>
      <c r="OP278" s="6">
        <f t="shared" si="858"/>
        <v>0</v>
      </c>
      <c r="OQ278" s="6">
        <f t="shared" si="858"/>
        <v>0</v>
      </c>
      <c r="OR278" s="6">
        <f t="shared" si="858"/>
        <v>0</v>
      </c>
      <c r="OS278" s="6">
        <f t="shared" si="858"/>
        <v>0</v>
      </c>
      <c r="OT278" s="6">
        <f t="shared" si="858"/>
        <v>0</v>
      </c>
      <c r="OU278" s="6">
        <f t="shared" si="858"/>
        <v>0</v>
      </c>
      <c r="OV278" s="6">
        <f t="shared" si="858"/>
        <v>0</v>
      </c>
      <c r="OW278" s="6">
        <f t="shared" si="858"/>
        <v>0</v>
      </c>
      <c r="OX278" s="6">
        <f t="shared" si="858"/>
        <v>0</v>
      </c>
      <c r="OY278" s="6">
        <f t="shared" ref="OY278:PC278" si="859">SUM(OY267, -OY274)</f>
        <v>0</v>
      </c>
      <c r="OZ278" s="6">
        <f t="shared" si="859"/>
        <v>0</v>
      </c>
      <c r="PA278" s="6">
        <f t="shared" si="859"/>
        <v>0</v>
      </c>
      <c r="PB278" s="6">
        <f t="shared" si="859"/>
        <v>0</v>
      </c>
      <c r="PC278" s="6">
        <f t="shared" si="859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17" t="s">
        <v>49</v>
      </c>
      <c r="KZ279" s="114" t="s">
        <v>42</v>
      </c>
      <c r="LA279" s="59"/>
      <c r="LB279" s="59"/>
      <c r="LC279" s="59"/>
      <c r="LD279" s="59"/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15">
        <f>SUM(KY223, -KY225)</f>
        <v>5.7999999999999996E-2</v>
      </c>
      <c r="KZ280" s="115">
        <f>SUM(KZ223, -KZ225)</f>
        <v>5.4800000000000001E-2</v>
      </c>
      <c r="LA280" s="6">
        <f>SUM(LA267, -LA273)</f>
        <v>0</v>
      </c>
      <c r="LB280" s="6">
        <f>SUM(LB267, -LB273,)</f>
        <v>0</v>
      </c>
      <c r="LC280" s="6">
        <f>SUM(LC268, -LC274)</f>
        <v>0</v>
      </c>
      <c r="LD280" s="6">
        <f>SUM(LD267, -LD273)</f>
        <v>0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93" t="s">
        <v>53</v>
      </c>
      <c r="KY281" s="114" t="s">
        <v>42</v>
      </c>
      <c r="KZ281" s="117" t="s">
        <v>49</v>
      </c>
      <c r="LA281" s="59"/>
      <c r="LB281" s="59"/>
      <c r="LC281" s="59"/>
      <c r="LD281" s="59"/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82">
        <f>SUM(KX226, -KX227)</f>
        <v>4.3700000000000003E-2</v>
      </c>
      <c r="KY282" s="115">
        <f>SUM(KY224, -KY225)</f>
        <v>5.0100000000000006E-2</v>
      </c>
      <c r="KZ282" s="115">
        <f>SUM(KZ224, -KZ225)</f>
        <v>4.6399999999999997E-2</v>
      </c>
      <c r="LA282" s="6">
        <f>SUM(LA268, -LA274)</f>
        <v>0</v>
      </c>
      <c r="LB282" s="6">
        <f>SUM(LB268, -LB274)</f>
        <v>0</v>
      </c>
      <c r="LC282" s="6">
        <f>SUM(LC267, -LC273)</f>
        <v>0</v>
      </c>
      <c r="LD282" s="6">
        <f>SUM(LD268, -LD274)</f>
        <v>0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69" t="s">
        <v>57</v>
      </c>
      <c r="KY283" s="109" t="s">
        <v>57</v>
      </c>
      <c r="KZ283" s="109" t="s">
        <v>57</v>
      </c>
      <c r="LA283" s="59"/>
      <c r="LB283" s="59"/>
      <c r="LC283" s="59"/>
      <c r="LD283" s="59"/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1">
        <f>SUM(KX221, -KX222)</f>
        <v>2.9000000000000012E-2</v>
      </c>
      <c r="KY284" s="111">
        <f>SUM(KY221, -KY222)</f>
        <v>2.5099999999999983E-2</v>
      </c>
      <c r="KZ284" s="111">
        <f>SUM(KZ221, -KZ222)</f>
        <v>4.4999999999999998E-2</v>
      </c>
      <c r="LA284" s="6">
        <f>SUM(LA270, -LA276)</f>
        <v>0</v>
      </c>
      <c r="LB284" s="6">
        <f>SUM(LB270, -LB276)</f>
        <v>0</v>
      </c>
      <c r="LC284" s="6">
        <f>SUM(LC269, -LC275)</f>
        <v>0</v>
      </c>
      <c r="LD284" s="6">
        <f>SUM(LD270, -LD276)</f>
        <v>0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77" t="s">
        <v>64</v>
      </c>
      <c r="KY285" s="118" t="s">
        <v>64</v>
      </c>
      <c r="KZ285" s="112" t="s">
        <v>55</v>
      </c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4">
        <f>SUM(KX227, -KX228)</f>
        <v>2.0299999999999999E-2</v>
      </c>
      <c r="KY286" s="115">
        <f>SUM(KY227, -KY228)</f>
        <v>1.6500000000000001E-2</v>
      </c>
      <c r="KZ286" s="113">
        <f>SUM(KZ225, -KZ226)</f>
        <v>1.8800000000000001E-2</v>
      </c>
      <c r="LA286" s="6">
        <f t="shared" ref="KS286:MF286" si="860">SUM(LA275, -LA282)</f>
        <v>0</v>
      </c>
      <c r="LB286" s="6">
        <f t="shared" si="860"/>
        <v>0</v>
      </c>
      <c r="LC286" s="6">
        <f t="shared" si="860"/>
        <v>0</v>
      </c>
      <c r="LD286" s="6">
        <f t="shared" si="860"/>
        <v>0</v>
      </c>
      <c r="LE286" s="6">
        <f t="shared" si="860"/>
        <v>0</v>
      </c>
      <c r="LF286" s="6">
        <f t="shared" si="860"/>
        <v>0</v>
      </c>
      <c r="LG286" s="6">
        <f t="shared" si="860"/>
        <v>0</v>
      </c>
      <c r="LH286" s="6">
        <f t="shared" si="860"/>
        <v>0</v>
      </c>
      <c r="LI286" s="6">
        <f t="shared" si="860"/>
        <v>0</v>
      </c>
      <c r="LJ286" s="6">
        <f t="shared" si="860"/>
        <v>0</v>
      </c>
      <c r="LK286" s="6">
        <f t="shared" si="860"/>
        <v>0</v>
      </c>
      <c r="LL286" s="6">
        <f t="shared" si="860"/>
        <v>0</v>
      </c>
      <c r="LM286" s="6">
        <f t="shared" si="860"/>
        <v>0</v>
      </c>
      <c r="LN286" s="6">
        <f t="shared" si="860"/>
        <v>0</v>
      </c>
      <c r="LO286" s="6">
        <f t="shared" si="860"/>
        <v>0</v>
      </c>
      <c r="LP286" s="6">
        <f t="shared" si="860"/>
        <v>0</v>
      </c>
      <c r="LQ286" s="6">
        <f t="shared" si="860"/>
        <v>0</v>
      </c>
      <c r="LR286" s="6">
        <f t="shared" si="860"/>
        <v>0</v>
      </c>
      <c r="LS286" s="6">
        <f t="shared" si="860"/>
        <v>0</v>
      </c>
      <c r="LT286" s="6">
        <f t="shared" si="860"/>
        <v>0</v>
      </c>
      <c r="LU286" s="6">
        <f t="shared" si="860"/>
        <v>0</v>
      </c>
      <c r="LV286" s="6">
        <f t="shared" si="860"/>
        <v>0</v>
      </c>
      <c r="LW286" s="6">
        <f t="shared" si="860"/>
        <v>0</v>
      </c>
      <c r="LX286" s="6">
        <f t="shared" si="860"/>
        <v>0</v>
      </c>
      <c r="LY286" s="6">
        <f t="shared" si="860"/>
        <v>0</v>
      </c>
      <c r="LZ286" s="6">
        <f t="shared" si="860"/>
        <v>0</v>
      </c>
      <c r="MA286" s="6">
        <f t="shared" si="860"/>
        <v>0</v>
      </c>
      <c r="MB286" s="6">
        <f t="shared" si="860"/>
        <v>0</v>
      </c>
      <c r="MC286" s="6">
        <f t="shared" si="860"/>
        <v>0</v>
      </c>
      <c r="MD286" s="6">
        <f t="shared" si="860"/>
        <v>0</v>
      </c>
      <c r="ME286" s="6">
        <f t="shared" si="860"/>
        <v>0</v>
      </c>
      <c r="MF286" s="6">
        <f t="shared" si="860"/>
        <v>0</v>
      </c>
      <c r="MG286" s="6">
        <f t="shared" ref="MG286:MK286" si="861">SUM(MG275, -MG282)</f>
        <v>0</v>
      </c>
      <c r="MH286" s="6">
        <f t="shared" si="861"/>
        <v>0</v>
      </c>
      <c r="MI286" s="6">
        <f t="shared" si="861"/>
        <v>0</v>
      </c>
      <c r="MJ286" s="6">
        <f t="shared" si="861"/>
        <v>0</v>
      </c>
      <c r="MK286" s="6">
        <f t="shared" si="861"/>
        <v>0</v>
      </c>
      <c r="MM286" s="6">
        <f t="shared" ref="MM286:OX286" si="862">SUM(MM275, -MM282)</f>
        <v>0</v>
      </c>
      <c r="MN286" s="6">
        <f t="shared" si="862"/>
        <v>0</v>
      </c>
      <c r="MO286" s="6">
        <f t="shared" si="862"/>
        <v>0</v>
      </c>
      <c r="MP286" s="6">
        <f t="shared" si="862"/>
        <v>0</v>
      </c>
      <c r="MQ286" s="6">
        <f t="shared" si="862"/>
        <v>0</v>
      </c>
      <c r="MR286" s="6">
        <f t="shared" si="862"/>
        <v>0</v>
      </c>
      <c r="MS286" s="6">
        <f t="shared" si="862"/>
        <v>0</v>
      </c>
      <c r="MT286" s="6">
        <f t="shared" si="862"/>
        <v>0</v>
      </c>
      <c r="MU286" s="6">
        <f t="shared" si="862"/>
        <v>0</v>
      </c>
      <c r="MV286" s="6">
        <f t="shared" si="862"/>
        <v>0</v>
      </c>
      <c r="MW286" s="6">
        <f t="shared" si="862"/>
        <v>0</v>
      </c>
      <c r="MX286" s="6">
        <f t="shared" si="862"/>
        <v>0</v>
      </c>
      <c r="MY286" s="6">
        <f t="shared" si="862"/>
        <v>0</v>
      </c>
      <c r="MZ286" s="6">
        <f t="shared" si="862"/>
        <v>0</v>
      </c>
      <c r="NA286" s="6">
        <f t="shared" si="862"/>
        <v>0</v>
      </c>
      <c r="NB286" s="6">
        <f t="shared" si="862"/>
        <v>0</v>
      </c>
      <c r="NC286" s="6">
        <f t="shared" si="862"/>
        <v>0</v>
      </c>
      <c r="ND286" s="6">
        <f t="shared" si="862"/>
        <v>0</v>
      </c>
      <c r="NE286" s="6">
        <f t="shared" si="862"/>
        <v>0</v>
      </c>
      <c r="NF286" s="6">
        <f t="shared" si="862"/>
        <v>0</v>
      </c>
      <c r="NG286" s="6">
        <f t="shared" si="862"/>
        <v>0</v>
      </c>
      <c r="NH286" s="6">
        <f t="shared" si="862"/>
        <v>0</v>
      </c>
      <c r="NI286" s="6">
        <f t="shared" si="862"/>
        <v>0</v>
      </c>
      <c r="NJ286" s="6">
        <f t="shared" si="862"/>
        <v>0</v>
      </c>
      <c r="NK286" s="6">
        <f t="shared" si="862"/>
        <v>0</v>
      </c>
      <c r="NL286" s="6">
        <f t="shared" si="862"/>
        <v>0</v>
      </c>
      <c r="NM286" s="6">
        <f t="shared" si="862"/>
        <v>0</v>
      </c>
      <c r="NN286" s="6">
        <f t="shared" si="862"/>
        <v>0</v>
      </c>
      <c r="NO286" s="6">
        <f t="shared" si="862"/>
        <v>0</v>
      </c>
      <c r="NP286" s="6">
        <f t="shared" si="862"/>
        <v>0</v>
      </c>
      <c r="NQ286" s="6">
        <f t="shared" si="862"/>
        <v>0</v>
      </c>
      <c r="NR286" s="6">
        <f t="shared" si="862"/>
        <v>0</v>
      </c>
      <c r="NS286" s="6">
        <f t="shared" si="862"/>
        <v>0</v>
      </c>
      <c r="NT286" s="6">
        <f t="shared" si="862"/>
        <v>0</v>
      </c>
      <c r="NU286" s="6">
        <f t="shared" si="862"/>
        <v>0</v>
      </c>
      <c r="NV286" s="6">
        <f t="shared" si="862"/>
        <v>0</v>
      </c>
      <c r="NW286" s="6">
        <f t="shared" si="862"/>
        <v>0</v>
      </c>
      <c r="NX286" s="6">
        <f t="shared" si="862"/>
        <v>0</v>
      </c>
      <c r="NY286" s="6">
        <f t="shared" si="862"/>
        <v>0</v>
      </c>
      <c r="NZ286" s="6">
        <f t="shared" si="862"/>
        <v>0</v>
      </c>
      <c r="OA286" s="6">
        <f t="shared" si="862"/>
        <v>0</v>
      </c>
      <c r="OB286" s="6">
        <f t="shared" si="862"/>
        <v>0</v>
      </c>
      <c r="OC286" s="6">
        <f t="shared" si="862"/>
        <v>0</v>
      </c>
      <c r="OD286" s="6">
        <f t="shared" si="862"/>
        <v>0</v>
      </c>
      <c r="OE286" s="6">
        <f t="shared" si="862"/>
        <v>0</v>
      </c>
      <c r="OF286" s="6">
        <f t="shared" si="862"/>
        <v>0</v>
      </c>
      <c r="OG286" s="6">
        <f t="shared" si="862"/>
        <v>0</v>
      </c>
      <c r="OH286" s="6">
        <f t="shared" si="862"/>
        <v>0</v>
      </c>
      <c r="OI286" s="6">
        <f t="shared" si="862"/>
        <v>0</v>
      </c>
      <c r="OJ286" s="6">
        <f t="shared" si="862"/>
        <v>0</v>
      </c>
      <c r="OK286" s="6">
        <f t="shared" si="862"/>
        <v>0</v>
      </c>
      <c r="OL286" s="6">
        <f t="shared" si="862"/>
        <v>0</v>
      </c>
      <c r="OM286" s="6">
        <f t="shared" si="862"/>
        <v>0</v>
      </c>
      <c r="ON286" s="6">
        <f t="shared" si="862"/>
        <v>0</v>
      </c>
      <c r="OO286" s="6">
        <f t="shared" si="862"/>
        <v>0</v>
      </c>
      <c r="OP286" s="6">
        <f t="shared" si="862"/>
        <v>0</v>
      </c>
      <c r="OQ286" s="6">
        <f t="shared" si="862"/>
        <v>0</v>
      </c>
      <c r="OR286" s="6">
        <f t="shared" si="862"/>
        <v>0</v>
      </c>
      <c r="OS286" s="6">
        <f t="shared" si="862"/>
        <v>0</v>
      </c>
      <c r="OT286" s="6">
        <f t="shared" si="862"/>
        <v>0</v>
      </c>
      <c r="OU286" s="6">
        <f t="shared" si="862"/>
        <v>0</v>
      </c>
      <c r="OV286" s="6">
        <f t="shared" si="862"/>
        <v>0</v>
      </c>
      <c r="OW286" s="6">
        <f t="shared" si="862"/>
        <v>0</v>
      </c>
      <c r="OX286" s="6">
        <f t="shared" si="862"/>
        <v>0</v>
      </c>
      <c r="OY286" s="6">
        <f t="shared" ref="OY286:PC286" si="863">SUM(OY275, -OY282)</f>
        <v>0</v>
      </c>
      <c r="OZ286" s="6">
        <f t="shared" si="863"/>
        <v>0</v>
      </c>
      <c r="PA286" s="6">
        <f t="shared" si="863"/>
        <v>0</v>
      </c>
      <c r="PB286" s="6">
        <f t="shared" si="863"/>
        <v>0</v>
      </c>
      <c r="PC286" s="6">
        <f t="shared" si="863"/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2" t="s">
        <v>55</v>
      </c>
      <c r="KY287" s="112" t="s">
        <v>55</v>
      </c>
      <c r="KZ287" s="118" t="s">
        <v>64</v>
      </c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3">
        <f>SUM(KX225, -KX226)</f>
        <v>1.7999999999999995E-2</v>
      </c>
      <c r="KY288" s="113">
        <f>SUM(KY225, -KY226)</f>
        <v>1.1100000000000002E-2</v>
      </c>
      <c r="KZ288" s="115">
        <f>SUM(KZ227, -KZ228)</f>
        <v>1.8600000000000005E-2</v>
      </c>
      <c r="LA288" s="6">
        <f>SUM(LA275, -LA281)</f>
        <v>0</v>
      </c>
      <c r="LB288" s="6">
        <f>SUM(LB275, -LB281,)</f>
        <v>0</v>
      </c>
      <c r="LC288" s="6">
        <f>SUM(LC276, -LC282)</f>
        <v>0</v>
      </c>
      <c r="LD288" s="6">
        <f>SUM(LD275, -LD281)</f>
        <v>0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8" t="s">
        <v>36</v>
      </c>
      <c r="KY289" s="117" t="s">
        <v>36</v>
      </c>
      <c r="KZ289" s="114" t="s">
        <v>36</v>
      </c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>SUM(KO224, -KO225)</f>
        <v>5.6000000000000008E-3</v>
      </c>
      <c r="KP290" s="143">
        <f>SUM(KP224, -KP225)</f>
        <v>0.01</v>
      </c>
      <c r="KQ290" s="113">
        <f>SUM(KQ224, -KQ225)</f>
        <v>6.9999999999999988E-4</v>
      </c>
      <c r="KR290" s="173">
        <f>SUM(KR224, -KR225)</f>
        <v>5.5999999999999991E-3</v>
      </c>
      <c r="KS290" s="143">
        <f>SUM(KS224, -KS225)</f>
        <v>4.4000000000000003E-3</v>
      </c>
      <c r="KT290" s="113">
        <f>SUM(KT224, -KT225)</f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1">
        <f>SUM(KX223, -KX224)</f>
        <v>8.6999999999999994E-3</v>
      </c>
      <c r="KY290" s="111">
        <f>SUM(KY223, -KY224)</f>
        <v>7.8999999999999973E-3</v>
      </c>
      <c r="KZ290" s="111">
        <f>SUM(KZ223, -KZ224)</f>
        <v>8.4000000000000012E-3</v>
      </c>
      <c r="LA290" s="6">
        <f>SUM(LA276, -LA282)</f>
        <v>0</v>
      </c>
      <c r="LB290" s="6">
        <f>SUM(LB276, -LB282)</f>
        <v>0</v>
      </c>
      <c r="LC290" s="6">
        <f>SUM(LC275, -LC281)</f>
        <v>0</v>
      </c>
      <c r="LD290" s="6">
        <f>SUM(LD276, -LD282)</f>
        <v>0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>
        <v>261664</v>
      </c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</row>
    <row r="314" spans="2:110" x14ac:dyDescent="0.25">
      <c r="CN314" t="s">
        <v>62</v>
      </c>
    </row>
    <row r="316" spans="2:110" x14ac:dyDescent="0.25">
      <c r="CS316" t="s">
        <v>62</v>
      </c>
      <c r="CT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</row>
    <row r="320" spans="2:110" x14ac:dyDescent="0.25">
      <c r="CS320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3" spans="19:98" x14ac:dyDescent="0.25">
      <c r="CD333" t="s">
        <v>62</v>
      </c>
    </row>
    <row r="334" spans="19:98" x14ac:dyDescent="0.25">
      <c r="CP334" t="s">
        <v>62</v>
      </c>
    </row>
    <row r="336" spans="19:98" x14ac:dyDescent="0.25">
      <c r="CQ336" t="s">
        <v>62</v>
      </c>
    </row>
    <row r="337" spans="1:94" x14ac:dyDescent="0.25">
      <c r="CE337" t="s">
        <v>62</v>
      </c>
    </row>
    <row r="338" spans="1:94" x14ac:dyDescent="0.25">
      <c r="AY338" t="s">
        <v>62</v>
      </c>
      <c r="CE338" t="s">
        <v>62</v>
      </c>
    </row>
    <row r="339" spans="1:94" x14ac:dyDescent="0.25">
      <c r="CE339" t="s">
        <v>62</v>
      </c>
      <c r="CP339" t="s">
        <v>62</v>
      </c>
    </row>
    <row r="348" spans="1:94" ht="15.75" thickBot="1" x14ac:dyDescent="0.3"/>
    <row r="349" spans="1:94" ht="15.75" thickBot="1" x14ac:dyDescent="0.3">
      <c r="B349" s="8" t="s">
        <v>112</v>
      </c>
      <c r="C349" s="8" t="s">
        <v>116</v>
      </c>
      <c r="BN349" s="8" t="s">
        <v>112</v>
      </c>
      <c r="BO349" s="8" t="s">
        <v>116</v>
      </c>
      <c r="BP349" t="s">
        <v>62</v>
      </c>
      <c r="BY349" t="s">
        <v>62</v>
      </c>
      <c r="CL349" t="s">
        <v>62</v>
      </c>
    </row>
    <row r="350" spans="1:94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X350" t="s">
        <v>62</v>
      </c>
    </row>
    <row r="351" spans="1:94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94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B353" s="8" t="s">
        <v>96</v>
      </c>
      <c r="C353" s="8" t="s">
        <v>116</v>
      </c>
      <c r="BF353" t="s">
        <v>62</v>
      </c>
      <c r="BG353" s="8" t="s">
        <v>96</v>
      </c>
      <c r="BH353" s="8" t="s">
        <v>116</v>
      </c>
    </row>
    <row r="354" spans="1:75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5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t="s">
        <v>62</v>
      </c>
      <c r="B357" s="8" t="s">
        <v>104</v>
      </c>
      <c r="C357" s="8" t="s">
        <v>116</v>
      </c>
      <c r="BK357" s="8" t="s">
        <v>104</v>
      </c>
      <c r="BL357" s="8" t="s">
        <v>116</v>
      </c>
      <c r="BO357" t="s">
        <v>62</v>
      </c>
    </row>
    <row r="358" spans="1:75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P358" t="s">
        <v>62</v>
      </c>
      <c r="BW358" t="s">
        <v>62</v>
      </c>
    </row>
    <row r="359" spans="1:75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t="s">
        <v>62</v>
      </c>
      <c r="B361" s="8" t="s">
        <v>110</v>
      </c>
      <c r="C361" s="8" t="s">
        <v>116</v>
      </c>
      <c r="BN361" s="8" t="s">
        <v>110</v>
      </c>
      <c r="BO361" s="8" t="s">
        <v>116</v>
      </c>
      <c r="BQ361" t="s">
        <v>62</v>
      </c>
    </row>
    <row r="362" spans="1:75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t="s">
        <v>62</v>
      </c>
    </row>
    <row r="363" spans="1:75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t="s">
        <v>62</v>
      </c>
      <c r="B365" s="8" t="s">
        <v>121</v>
      </c>
      <c r="C365" s="8" t="s">
        <v>116</v>
      </c>
      <c r="E365" t="s">
        <v>62</v>
      </c>
    </row>
    <row r="366" spans="1:75" ht="15.75" thickBot="1" x14ac:dyDescent="0.3"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  <c r="AE366" s="31">
        <v>-9.01E-2</v>
      </c>
      <c r="AF366" s="105">
        <v>-0.1011</v>
      </c>
      <c r="AH366" t="s">
        <v>62</v>
      </c>
    </row>
    <row r="367" spans="1:75" ht="15.75" thickBot="1" x14ac:dyDescent="0.3"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  <c r="AE367" s="48">
        <v>0.13100000000000001</v>
      </c>
      <c r="AF367" s="100">
        <v>0.12939999999999999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31" x14ac:dyDescent="0.25">
      <c r="E369" t="s">
        <v>62</v>
      </c>
    </row>
    <row r="370" spans="1:31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</row>
    <row r="371" spans="1:31" x14ac:dyDescent="0.25">
      <c r="A371" t="s">
        <v>62</v>
      </c>
      <c r="H371" t="s">
        <v>62</v>
      </c>
      <c r="Y371" t="s">
        <v>62</v>
      </c>
      <c r="AE371" t="s">
        <v>62</v>
      </c>
    </row>
    <row r="373" spans="1:31" x14ac:dyDescent="0.25">
      <c r="S373" t="s">
        <v>62</v>
      </c>
    </row>
  </sheetData>
  <customSheetViews>
    <customSheetView guid="{7FB8B549-326C-4BEC-8C8D-0E9173EDA60F}" scale="115" topLeftCell="KP132">
      <selection activeCell="LB63" sqref="LB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2019-05-15T12:23:38Z</dcterms:modified>
</cp:coreProperties>
</file>