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S69" i="1" l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K120" i="1"/>
  <c r="MH120" i="1"/>
  <c r="MG120" i="1"/>
  <c r="MF120" i="1"/>
  <c r="MF116" i="1"/>
  <c r="MG116" i="1"/>
  <c r="OL92" i="1"/>
  <c r="OK92" i="1"/>
  <c r="MH92" i="1"/>
  <c r="MG92" i="1"/>
  <c r="MF92" i="1"/>
  <c r="JH92" i="1"/>
  <c r="JG92" i="1"/>
  <c r="JF92" i="1"/>
  <c r="QL92" i="1"/>
  <c r="MF88" i="1"/>
  <c r="JH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LC37" i="1"/>
  <c r="LB37" i="1"/>
  <c r="LA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QU35" i="1"/>
  <c r="QT35" i="1"/>
  <c r="QS35" i="1"/>
  <c r="OL35" i="1"/>
  <c r="OK35" i="1"/>
  <c r="OJ35" i="1"/>
  <c r="MH35" i="1"/>
  <c r="MG35" i="1"/>
  <c r="MF35" i="1"/>
  <c r="JP35" i="1"/>
  <c r="JO35" i="1"/>
  <c r="JN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L33" i="1"/>
  <c r="OK33" i="1"/>
  <c r="OJ33" i="1"/>
  <c r="MH33" i="1"/>
  <c r="MG33" i="1"/>
  <c r="MF33" i="1"/>
  <c r="JP33" i="1"/>
  <c r="JO33" i="1"/>
  <c r="JN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L32" i="1"/>
  <c r="OK32" i="1"/>
  <c r="OJ32" i="1"/>
  <c r="MH32" i="1"/>
  <c r="MG32" i="1"/>
  <c r="MF32" i="1"/>
  <c r="JP32" i="1"/>
  <c r="JO32" i="1"/>
  <c r="JN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L30" i="1"/>
  <c r="OK30" i="1"/>
  <c r="OJ30" i="1"/>
  <c r="MH30" i="1"/>
  <c r="MG30" i="1"/>
  <c r="MF30" i="1"/>
  <c r="JP30" i="1"/>
  <c r="JO30" i="1"/>
  <c r="JN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L29" i="1"/>
  <c r="OK29" i="1"/>
  <c r="OJ29" i="1"/>
  <c r="MH29" i="1"/>
  <c r="MG29" i="1"/>
  <c r="MF29" i="1"/>
  <c r="JP29" i="1"/>
  <c r="JO29" i="1"/>
  <c r="JN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L28" i="1"/>
  <c r="OK28" i="1"/>
  <c r="OJ28" i="1"/>
  <c r="MH28" i="1"/>
  <c r="MG28" i="1"/>
  <c r="MF28" i="1"/>
  <c r="JP28" i="1"/>
  <c r="JO28" i="1"/>
  <c r="JN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QU26" i="1"/>
  <c r="QT26" i="1"/>
  <c r="QS26" i="1"/>
  <c r="OL26" i="1"/>
  <c r="OK26" i="1"/>
  <c r="OJ26" i="1"/>
  <c r="MH26" i="1"/>
  <c r="MG26" i="1"/>
  <c r="MF26" i="1"/>
  <c r="JP26" i="1"/>
  <c r="JO26" i="1"/>
  <c r="JN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L25" i="1"/>
  <c r="OK25" i="1"/>
  <c r="OJ25" i="1"/>
  <c r="MH25" i="1"/>
  <c r="MG25" i="1"/>
  <c r="MF25" i="1"/>
  <c r="JP25" i="1"/>
  <c r="JO25" i="1"/>
  <c r="JN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L24" i="1"/>
  <c r="OK24" i="1"/>
  <c r="OJ24" i="1"/>
  <c r="MH24" i="1"/>
  <c r="MG24" i="1"/>
  <c r="MF24" i="1"/>
  <c r="JP24" i="1"/>
  <c r="JO24" i="1"/>
  <c r="JN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L23" i="1"/>
  <c r="OK23" i="1"/>
  <c r="OJ23" i="1"/>
  <c r="MH23" i="1"/>
  <c r="MG23" i="1"/>
  <c r="MF23" i="1"/>
  <c r="JP23" i="1"/>
  <c r="JO23" i="1"/>
  <c r="JN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QU21" i="1"/>
  <c r="QT21" i="1"/>
  <c r="QS21" i="1"/>
  <c r="OL21" i="1"/>
  <c r="OK21" i="1"/>
  <c r="OJ21" i="1"/>
  <c r="MH21" i="1"/>
  <c r="MG21" i="1"/>
  <c r="MF21" i="1"/>
  <c r="JP21" i="1"/>
  <c r="JO21" i="1"/>
  <c r="JN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L20" i="1"/>
  <c r="OK20" i="1"/>
  <c r="OJ20" i="1"/>
  <c r="MH20" i="1"/>
  <c r="MG20" i="1"/>
  <c r="MF20" i="1"/>
  <c r="JP20" i="1"/>
  <c r="JO20" i="1"/>
  <c r="JN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L19" i="1"/>
  <c r="OK19" i="1"/>
  <c r="OJ19" i="1"/>
  <c r="MH19" i="1"/>
  <c r="MG19" i="1"/>
  <c r="MF19" i="1"/>
  <c r="JP19" i="1"/>
  <c r="JO19" i="1"/>
  <c r="JN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L18" i="1"/>
  <c r="OK18" i="1"/>
  <c r="OJ18" i="1"/>
  <c r="MH18" i="1"/>
  <c r="MG18" i="1"/>
  <c r="MF18" i="1"/>
  <c r="JP18" i="1"/>
  <c r="JO18" i="1"/>
  <c r="JN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L17" i="1"/>
  <c r="OK17" i="1"/>
  <c r="OJ17" i="1"/>
  <c r="MH17" i="1"/>
  <c r="MG17" i="1"/>
  <c r="MF17" i="1"/>
  <c r="JP17" i="1"/>
  <c r="JO17" i="1"/>
  <c r="JN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LC16" i="1"/>
  <c r="LB16" i="1"/>
  <c r="LA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L15" i="1"/>
  <c r="OK15" i="1"/>
  <c r="OJ15" i="1"/>
  <c r="MH15" i="1"/>
  <c r="MG15" i="1"/>
  <c r="MF15" i="1"/>
  <c r="JP15" i="1"/>
  <c r="JO15" i="1"/>
  <c r="JN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L14" i="1"/>
  <c r="OK14" i="1"/>
  <c r="OJ14" i="1"/>
  <c r="MH14" i="1"/>
  <c r="MG14" i="1"/>
  <c r="MF14" i="1"/>
  <c r="JP14" i="1"/>
  <c r="JO14" i="1"/>
  <c r="JN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L13" i="1"/>
  <c r="OK13" i="1"/>
  <c r="OJ13" i="1"/>
  <c r="MH13" i="1"/>
  <c r="MG13" i="1"/>
  <c r="MF13" i="1"/>
  <c r="JP13" i="1"/>
  <c r="JO13" i="1"/>
  <c r="JN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L12" i="1"/>
  <c r="OK12" i="1"/>
  <c r="OJ12" i="1"/>
  <c r="MH12" i="1"/>
  <c r="MG12" i="1"/>
  <c r="MF12" i="1"/>
  <c r="JP12" i="1"/>
  <c r="JO12" i="1"/>
  <c r="JN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L11" i="1"/>
  <c r="OK11" i="1"/>
  <c r="OJ11" i="1"/>
  <c r="MH11" i="1"/>
  <c r="MG11" i="1"/>
  <c r="MF11" i="1"/>
  <c r="JP11" i="1"/>
  <c r="JO11" i="1"/>
  <c r="JN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L10" i="1"/>
  <c r="OK10" i="1"/>
  <c r="OJ10" i="1"/>
  <c r="MH10" i="1"/>
  <c r="MG10" i="1"/>
  <c r="MF10" i="1"/>
  <c r="JP10" i="1"/>
  <c r="JO10" i="1"/>
  <c r="JN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QU8" i="1"/>
  <c r="QT8" i="1"/>
  <c r="QS8" i="1"/>
  <c r="OL8" i="1"/>
  <c r="OK8" i="1"/>
  <c r="OJ8" i="1"/>
  <c r="MH8" i="1"/>
  <c r="MG8" i="1"/>
  <c r="MF8" i="1"/>
  <c r="JP8" i="1"/>
  <c r="JO8" i="1"/>
  <c r="JN8" i="1"/>
  <c r="GU8" i="1"/>
  <c r="GT8" i="1"/>
  <c r="GS8" i="1"/>
  <c r="DZ8" i="1"/>
  <c r="DY8" i="1"/>
  <c r="DX8" i="1"/>
  <c r="BQ8" i="1"/>
  <c r="BP8" i="1"/>
  <c r="BO8" i="1"/>
  <c r="QU7" i="1"/>
  <c r="QT7" i="1"/>
  <c r="QS7" i="1"/>
  <c r="OL7" i="1"/>
  <c r="OK7" i="1"/>
  <c r="OJ7" i="1"/>
  <c r="MH7" i="1"/>
  <c r="MG7" i="1"/>
  <c r="MF7" i="1"/>
  <c r="JP7" i="1"/>
  <c r="JO7" i="1"/>
  <c r="JN7" i="1"/>
  <c r="GU7" i="1"/>
  <c r="GT7" i="1"/>
  <c r="GS7" i="1"/>
  <c r="DZ7" i="1"/>
  <c r="DY7" i="1"/>
  <c r="DX7" i="1"/>
  <c r="BQ7" i="1"/>
  <c r="BP7" i="1"/>
  <c r="BO7" i="1"/>
  <c r="QU6" i="1"/>
  <c r="QT6" i="1"/>
  <c r="QS6" i="1"/>
  <c r="OL6" i="1"/>
  <c r="OK6" i="1"/>
  <c r="OJ6" i="1"/>
  <c r="MH6" i="1"/>
  <c r="MG6" i="1"/>
  <c r="MF6" i="1"/>
  <c r="JP6" i="1"/>
  <c r="JO6" i="1"/>
  <c r="JN6" i="1"/>
  <c r="GU6" i="1"/>
  <c r="GT6" i="1"/>
  <c r="GS6" i="1"/>
  <c r="DZ6" i="1"/>
  <c r="DY6" i="1"/>
  <c r="DX6" i="1"/>
  <c r="BQ6" i="1"/>
  <c r="BP6" i="1"/>
  <c r="BO6" i="1"/>
  <c r="QU5" i="1"/>
  <c r="QT5" i="1"/>
  <c r="QS5" i="1"/>
  <c r="OL5" i="1"/>
  <c r="OK5" i="1"/>
  <c r="OJ5" i="1"/>
  <c r="MH5" i="1"/>
  <c r="MG5" i="1"/>
  <c r="MF5" i="1"/>
  <c r="JP5" i="1"/>
  <c r="JO5" i="1"/>
  <c r="JN5" i="1"/>
  <c r="GU5" i="1"/>
  <c r="GT5" i="1"/>
  <c r="GS5" i="1"/>
  <c r="DZ5" i="1"/>
  <c r="DY5" i="1"/>
  <c r="DX5" i="1"/>
  <c r="BQ5" i="1"/>
  <c r="BP5" i="1"/>
  <c r="BO5" i="1"/>
  <c r="QU4" i="1"/>
  <c r="QT4" i="1"/>
  <c r="QS4" i="1"/>
  <c r="OL4" i="1"/>
  <c r="OK4" i="1"/>
  <c r="OJ4" i="1"/>
  <c r="MH4" i="1"/>
  <c r="MG4" i="1"/>
  <c r="MF4" i="1"/>
  <c r="JP4" i="1"/>
  <c r="JO4" i="1"/>
  <c r="JN4" i="1"/>
  <c r="GU4" i="1"/>
  <c r="GT4" i="1"/>
  <c r="GS4" i="1"/>
  <c r="DZ4" i="1"/>
  <c r="DY4" i="1"/>
  <c r="DX4" i="1"/>
  <c r="BQ4" i="1"/>
  <c r="BP4" i="1"/>
  <c r="BO4" i="1"/>
  <c r="QU3" i="1"/>
  <c r="QT3" i="1"/>
  <c r="QS3" i="1"/>
  <c r="OL3" i="1"/>
  <c r="OK3" i="1"/>
  <c r="OJ3" i="1"/>
  <c r="MH3" i="1"/>
  <c r="MG3" i="1"/>
  <c r="MF3" i="1"/>
  <c r="JP3" i="1"/>
  <c r="JO3" i="1"/>
  <c r="JN3" i="1"/>
  <c r="GU3" i="1"/>
  <c r="GT3" i="1"/>
  <c r="GS3" i="1"/>
  <c r="DZ3" i="1"/>
  <c r="DY3" i="1"/>
  <c r="DX3" i="1"/>
  <c r="BQ3" i="1"/>
  <c r="BP3" i="1"/>
  <c r="BO3" i="1"/>
  <c r="QU2" i="1"/>
  <c r="QT2" i="1"/>
  <c r="QT41" i="1" s="1"/>
  <c r="QS2" i="1"/>
  <c r="OL2" i="1"/>
  <c r="OK2" i="1"/>
  <c r="OJ2" i="1"/>
  <c r="MH2" i="1"/>
  <c r="MG2" i="1"/>
  <c r="MF2" i="1"/>
  <c r="JP2" i="1"/>
  <c r="JO2" i="1"/>
  <c r="JN2" i="1"/>
  <c r="GU2" i="1"/>
  <c r="GT2" i="1"/>
  <c r="GS2" i="1"/>
  <c r="DZ2" i="1"/>
  <c r="DY2" i="1"/>
  <c r="DX2" i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G9" i="1" l="1"/>
  <c r="GS16" i="1"/>
  <c r="QS16" i="1"/>
  <c r="QU22" i="1"/>
  <c r="QT31" i="1"/>
  <c r="QU34" i="1"/>
  <c r="JO36" i="1"/>
  <c r="DZ9" i="1"/>
  <c r="GU27" i="1"/>
  <c r="QU27" i="1"/>
  <c r="GU34" i="1"/>
  <c r="BQ9" i="1"/>
  <c r="JO16" i="1"/>
  <c r="DZ22" i="1"/>
  <c r="JN22" i="1"/>
  <c r="JP27" i="1"/>
  <c r="GT31" i="1"/>
  <c r="DX34" i="1"/>
  <c r="DZ37" i="1"/>
  <c r="MG37" i="1"/>
  <c r="OL9" i="1"/>
  <c r="GS9" i="1"/>
  <c r="JO9" i="1"/>
  <c r="QS9" i="1"/>
  <c r="GU16" i="1"/>
  <c r="JP16" i="1"/>
  <c r="QU16" i="1"/>
  <c r="BP22" i="1"/>
  <c r="MG22" i="1"/>
  <c r="BO27" i="1"/>
  <c r="DY27" i="1"/>
  <c r="MF27" i="1"/>
  <c r="DX31" i="1"/>
  <c r="GU31" i="1"/>
  <c r="QU31" i="1"/>
  <c r="BP34" i="1"/>
  <c r="MG34" i="1"/>
  <c r="DX36" i="1"/>
  <c r="BP37" i="1"/>
  <c r="GT9" i="1"/>
  <c r="JP9" i="1"/>
  <c r="QT9" i="1"/>
  <c r="BO16" i="1"/>
  <c r="DY16" i="1"/>
  <c r="MF16" i="1"/>
  <c r="DX22" i="1"/>
  <c r="JP22" i="1"/>
  <c r="BQ27" i="1"/>
  <c r="DZ27" i="1"/>
  <c r="MH27" i="1"/>
  <c r="OL27" i="1"/>
  <c r="BP31" i="1"/>
  <c r="MG31" i="1"/>
  <c r="BQ34" i="1"/>
  <c r="JN34" i="1"/>
  <c r="MH34" i="1"/>
  <c r="QS34" i="1"/>
  <c r="QU36" i="1"/>
  <c r="BQ41" i="1"/>
  <c r="GS41" i="1"/>
  <c r="JO41" i="1"/>
  <c r="MH41" i="1"/>
  <c r="QS41" i="1"/>
  <c r="BO9" i="1"/>
  <c r="DY9" i="1"/>
  <c r="MF9" i="1"/>
  <c r="OK9" i="1"/>
  <c r="BQ16" i="1"/>
  <c r="DZ16" i="1"/>
  <c r="MH16" i="1"/>
  <c r="GT22" i="1"/>
  <c r="OJ22" i="1"/>
  <c r="QT22" i="1"/>
  <c r="GS27" i="1"/>
  <c r="JO27" i="1"/>
  <c r="QS27" i="1"/>
  <c r="BQ31" i="1"/>
  <c r="JN31" i="1"/>
  <c r="MH31" i="1"/>
  <c r="GT34" i="1"/>
  <c r="QT34" i="1"/>
  <c r="BO36" i="1"/>
  <c r="GT37" i="1"/>
  <c r="OL22" i="1"/>
  <c r="OK34" i="1"/>
  <c r="OK27" i="1"/>
  <c r="OJ31" i="1"/>
  <c r="OL16" i="1"/>
  <c r="OK16" i="1"/>
  <c r="JP41" i="1"/>
  <c r="BP16" i="1"/>
  <c r="MG16" i="1"/>
  <c r="BQ36" i="1"/>
  <c r="OJ36" i="1"/>
  <c r="OL36" i="1"/>
  <c r="QS37" i="1"/>
  <c r="QU37" i="1"/>
  <c r="GT41" i="1"/>
  <c r="BP9" i="1"/>
  <c r="GT16" i="1"/>
  <c r="QT16" i="1"/>
  <c r="BQ22" i="1"/>
  <c r="GU22" i="1"/>
  <c r="OK31" i="1"/>
  <c r="OL34" i="1"/>
  <c r="BO41" i="1"/>
  <c r="DY41" i="1"/>
  <c r="GU41" i="1"/>
  <c r="MF41" i="1"/>
  <c r="OK41" i="1"/>
  <c r="QU41" i="1"/>
  <c r="DX9" i="1"/>
  <c r="GU9" i="1"/>
  <c r="JN9" i="1"/>
  <c r="MH9" i="1"/>
  <c r="OJ9" i="1"/>
  <c r="QU9" i="1"/>
  <c r="DX16" i="1"/>
  <c r="JN16" i="1"/>
  <c r="OJ16" i="1"/>
  <c r="DY22" i="1"/>
  <c r="JO22" i="1"/>
  <c r="OK22" i="1"/>
  <c r="BP27" i="1"/>
  <c r="GT27" i="1"/>
  <c r="MG27" i="1"/>
  <c r="QT27" i="1"/>
  <c r="BO31" i="1"/>
  <c r="DZ31" i="1"/>
  <c r="GS31" i="1"/>
  <c r="JP31" i="1"/>
  <c r="MF31" i="1"/>
  <c r="OL31" i="1"/>
  <c r="QS31" i="1"/>
  <c r="BO34" i="1"/>
  <c r="DZ34" i="1"/>
  <c r="GS34" i="1"/>
  <c r="JP34" i="1"/>
  <c r="MF34" i="1"/>
  <c r="DZ36" i="1"/>
  <c r="DY36" i="1"/>
  <c r="JN36" i="1"/>
  <c r="JP36" i="1"/>
  <c r="MH36" i="1"/>
  <c r="MF37" i="1"/>
  <c r="MH37" i="1"/>
  <c r="OL37" i="1"/>
  <c r="DX41" i="1"/>
  <c r="OJ41" i="1"/>
  <c r="MH22" i="1"/>
  <c r="DY31" i="1"/>
  <c r="JO31" i="1"/>
  <c r="DY34" i="1"/>
  <c r="JO34" i="1"/>
  <c r="BP41" i="1"/>
  <c r="DZ41" i="1"/>
  <c r="JN41" i="1"/>
  <c r="MG41" i="1"/>
  <c r="OL41" i="1"/>
  <c r="BO22" i="1"/>
  <c r="GS22" i="1"/>
  <c r="MF22" i="1"/>
  <c r="QS22" i="1"/>
  <c r="DX27" i="1"/>
  <c r="JN27" i="1"/>
  <c r="OJ27" i="1"/>
  <c r="GU36" i="1"/>
  <c r="GT36" i="1"/>
  <c r="GS36" i="1"/>
  <c r="GS37" i="1"/>
  <c r="GU37" i="1"/>
  <c r="JP37" i="1"/>
  <c r="OJ34" i="1"/>
  <c r="BP36" i="1"/>
  <c r="OK36" i="1"/>
  <c r="BO37" i="1"/>
  <c r="BQ37" i="1"/>
  <c r="QT37" i="1"/>
  <c r="MF36" i="1"/>
  <c r="QS36" i="1"/>
  <c r="DX37" i="1"/>
  <c r="JN37" i="1"/>
  <c r="OJ37" i="1"/>
  <c r="JF88" i="1"/>
  <c r="MG36" i="1"/>
  <c r="QT36" i="1"/>
  <c r="DY37" i="1"/>
  <c r="JO37" i="1"/>
  <c r="OK37" i="1"/>
  <c r="MG88" i="1"/>
  <c r="JG88" i="1"/>
  <c r="MH88" i="1"/>
  <c r="OJ92" i="1"/>
  <c r="MH116" i="1"/>
  <c r="OJ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DZ45" i="1" l="1"/>
  <c r="QU45" i="1"/>
  <c r="DY45" i="1"/>
  <c r="GS45" i="1"/>
  <c r="QT45" i="1"/>
  <c r="QS45" i="1"/>
  <c r="BO45" i="1"/>
  <c r="DX45" i="1"/>
  <c r="GT45" i="1"/>
  <c r="JP45" i="1"/>
  <c r="OK45" i="1"/>
  <c r="OL45" i="1"/>
  <c r="MF45" i="1"/>
  <c r="MG45" i="1"/>
  <c r="JO45" i="1"/>
  <c r="BQ45" i="1"/>
  <c r="QM88" i="1"/>
  <c r="OL88" i="1"/>
  <c r="OK88" i="1"/>
  <c r="QN92" i="1"/>
  <c r="OJ45" i="1"/>
  <c r="OK116" i="1"/>
  <c r="MH45" i="1"/>
  <c r="BP45" i="1"/>
  <c r="OL120" i="1"/>
  <c r="JN45" i="1"/>
  <c r="OL116" i="1"/>
  <c r="QM92" i="1"/>
  <c r="QN88" i="1"/>
  <c r="GU45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 l="1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 l="1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 l="1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J88" i="1" l="1"/>
  <c r="OJ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 l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 l="1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 l="1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 l="1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 l="1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 l="1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 s="1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 s="1"/>
  <c r="QA197" i="2"/>
  <c r="PX197" i="2"/>
  <c r="PU197" i="2"/>
  <c r="PR197" i="2"/>
  <c r="PR201" i="2" s="1"/>
  <c r="PO197" i="2"/>
  <c r="PL197" i="2"/>
  <c r="PI197" i="2"/>
  <c r="PI201" i="2" s="1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 s="1"/>
  <c r="RL189" i="2"/>
  <c r="RL193" i="2" s="1"/>
  <c r="RJ189" i="2"/>
  <c r="RJ193" i="2" s="1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 s="1"/>
  <c r="QW189" i="2"/>
  <c r="QU189" i="2"/>
  <c r="QU193" i="2" s="1"/>
  <c r="QT189" i="2"/>
  <c r="QR189" i="2"/>
  <c r="QR193" i="2" s="1"/>
  <c r="QQ189" i="2"/>
  <c r="QO189" i="2"/>
  <c r="QO193" i="2" s="1"/>
  <c r="QN189" i="2"/>
  <c r="QN193" i="2" s="1"/>
  <c r="QL189" i="2"/>
  <c r="QK189" i="2"/>
  <c r="QK193" i="2" s="1"/>
  <c r="QI189" i="2"/>
  <c r="QH189" i="2"/>
  <c r="QF189" i="2"/>
  <c r="QF193" i="2" s="1"/>
  <c r="QE189" i="2"/>
  <c r="QE193" i="2" s="1"/>
  <c r="QC189" i="2"/>
  <c r="QB189" i="2"/>
  <c r="QB193" i="2" s="1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 s="1"/>
  <c r="RO183" i="2"/>
  <c r="RO187" i="2" s="1"/>
  <c r="RM183" i="2"/>
  <c r="RL183" i="2"/>
  <c r="RJ183" i="2"/>
  <c r="RJ187" i="2" s="1"/>
  <c r="RI183" i="2"/>
  <c r="RG183" i="2"/>
  <c r="RG187" i="2" s="1"/>
  <c r="RF183" i="2"/>
  <c r="RF187" i="2" s="1"/>
  <c r="RD183" i="2"/>
  <c r="RC183" i="2"/>
  <c r="RC187" i="2" s="1"/>
  <c r="RA183" i="2"/>
  <c r="QZ183" i="2"/>
  <c r="QX183" i="2"/>
  <c r="QW183" i="2"/>
  <c r="QU183" i="2"/>
  <c r="QU187" i="2" s="1"/>
  <c r="QT183" i="2"/>
  <c r="QR183" i="2"/>
  <c r="QQ183" i="2"/>
  <c r="QQ187" i="2" s="1"/>
  <c r="QO183" i="2"/>
  <c r="QN183" i="2"/>
  <c r="QL183" i="2"/>
  <c r="QL187" i="2" s="1"/>
  <c r="QK183" i="2"/>
  <c r="QI183" i="2"/>
  <c r="QI187" i="2" s="1"/>
  <c r="QH183" i="2"/>
  <c r="QH187" i="2" s="1"/>
  <c r="QF183" i="2"/>
  <c r="QE183" i="2"/>
  <c r="QC183" i="2"/>
  <c r="QC187" i="2" s="1"/>
  <c r="QB183" i="2"/>
  <c r="PZ183" i="2"/>
  <c r="PZ187" i="2" s="1"/>
  <c r="PY183" i="2"/>
  <c r="PY187" i="2" s="1"/>
  <c r="PW183" i="2"/>
  <c r="PW187" i="2" s="1"/>
  <c r="PV183" i="2"/>
  <c r="PV187" i="2" s="1"/>
  <c r="PT183" i="2"/>
  <c r="PS183" i="2"/>
  <c r="PS187" i="2" s="1"/>
  <c r="PQ183" i="2"/>
  <c r="PQ187" i="2" s="1"/>
  <c r="PP183" i="2"/>
  <c r="PN183" i="2"/>
  <c r="PN187" i="2" s="1"/>
  <c r="PM183" i="2"/>
  <c r="PM187" i="2" s="1"/>
  <c r="PK183" i="2"/>
  <c r="PK187" i="2" s="1"/>
  <c r="PJ183" i="2"/>
  <c r="PJ187" i="2" s="1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 s="1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 s="1"/>
  <c r="QZ177" i="2"/>
  <c r="QX177" i="2"/>
  <c r="QW177" i="2"/>
  <c r="QW181" i="2" s="1"/>
  <c r="QU177" i="2"/>
  <c r="QU181" i="2" s="1"/>
  <c r="QT177" i="2"/>
  <c r="QR177" i="2"/>
  <c r="QQ177" i="2"/>
  <c r="QQ181" i="2" s="1"/>
  <c r="QO177" i="2"/>
  <c r="QO181" i="2" s="1"/>
  <c r="QN177" i="2"/>
  <c r="QL177" i="2"/>
  <c r="QK177" i="2"/>
  <c r="QK181" i="2" s="1"/>
  <c r="QI177" i="2"/>
  <c r="QI181" i="2" s="1"/>
  <c r="QH177" i="2"/>
  <c r="QF177" i="2"/>
  <c r="QE177" i="2"/>
  <c r="QE181" i="2" s="1"/>
  <c r="QC177" i="2"/>
  <c r="QC181" i="2" s="1"/>
  <c r="QB177" i="2"/>
  <c r="PZ177" i="2"/>
  <c r="PY177" i="2"/>
  <c r="PY181" i="2" s="1"/>
  <c r="PW177" i="2"/>
  <c r="PW181" i="2" s="1"/>
  <c r="PV177" i="2"/>
  <c r="PT177" i="2"/>
  <c r="PS177" i="2"/>
  <c r="PS181" i="2" s="1"/>
  <c r="PQ177" i="2"/>
  <c r="PQ181" i="2" s="1"/>
  <c r="PP177" i="2"/>
  <c r="PN177" i="2"/>
  <c r="PM177" i="2"/>
  <c r="PM181" i="2" s="1"/>
  <c r="PK177" i="2"/>
  <c r="PK181" i="2" s="1"/>
  <c r="PJ177" i="2"/>
  <c r="PH177" i="2"/>
  <c r="PG177" i="2"/>
  <c r="PG181" i="2" s="1"/>
  <c r="PE177" i="2"/>
  <c r="PE181" i="2" s="1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 s="1"/>
  <c r="RM171" i="2"/>
  <c r="RM175" i="2" s="1"/>
  <c r="RL171" i="2"/>
  <c r="RJ171" i="2"/>
  <c r="RJ175" i="2" s="1"/>
  <c r="RI171" i="2"/>
  <c r="RG171" i="2"/>
  <c r="RF171" i="2"/>
  <c r="RD171" i="2"/>
  <c r="RC171" i="2"/>
  <c r="RA171" i="2"/>
  <c r="QZ171" i="2"/>
  <c r="QX171" i="2"/>
  <c r="QX175" i="2" s="1"/>
  <c r="QW171" i="2"/>
  <c r="QW175" i="2" s="1"/>
  <c r="QU171" i="2"/>
  <c r="QT171" i="2"/>
  <c r="QR171" i="2"/>
  <c r="QQ171" i="2"/>
  <c r="QQ175" i="2" s="1"/>
  <c r="QO171" i="2"/>
  <c r="QO175" i="2" s="1"/>
  <c r="QN171" i="2"/>
  <c r="QL171" i="2"/>
  <c r="QL175" i="2" s="1"/>
  <c r="QK171" i="2"/>
  <c r="QI171" i="2"/>
  <c r="QI175" i="2" s="1"/>
  <c r="QH171" i="2"/>
  <c r="QF171" i="2"/>
  <c r="QE171" i="2"/>
  <c r="QC171" i="2"/>
  <c r="QB171" i="2"/>
  <c r="PZ171" i="2"/>
  <c r="PZ175" i="2" s="1"/>
  <c r="PY171" i="2"/>
  <c r="PY175" i="2" s="1"/>
  <c r="PW171" i="2"/>
  <c r="PV171" i="2"/>
  <c r="PT171" i="2"/>
  <c r="PS171" i="2"/>
  <c r="PS175" i="2" s="1"/>
  <c r="PQ171" i="2"/>
  <c r="PQ175" i="2" s="1"/>
  <c r="PP171" i="2"/>
  <c r="PN171" i="2"/>
  <c r="PN175" i="2" s="1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 s="1"/>
  <c r="RP165" i="2"/>
  <c r="RP169" i="2" s="1"/>
  <c r="RO165" i="2"/>
  <c r="RM165" i="2"/>
  <c r="RL165" i="2"/>
  <c r="RL169" i="2" s="1"/>
  <c r="RJ165" i="2"/>
  <c r="RI165" i="2"/>
  <c r="RG165" i="2"/>
  <c r="RF165" i="2"/>
  <c r="RF169" i="2" s="1"/>
  <c r="RD165" i="2"/>
  <c r="RC165" i="2"/>
  <c r="RA165" i="2"/>
  <c r="QZ165" i="2"/>
  <c r="QX165" i="2"/>
  <c r="QW165" i="2"/>
  <c r="QU165" i="2"/>
  <c r="QT165" i="2"/>
  <c r="QT169" i="2" s="1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 s="1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 s="1"/>
  <c r="RS159" i="2"/>
  <c r="RR159" i="2"/>
  <c r="RR163" i="2" s="1"/>
  <c r="RP159" i="2"/>
  <c r="RO159" i="2"/>
  <c r="RM159" i="2"/>
  <c r="RL159" i="2"/>
  <c r="RJ159" i="2"/>
  <c r="RJ163" i="2" s="1"/>
  <c r="RI159" i="2"/>
  <c r="RG159" i="2"/>
  <c r="RG163" i="2" s="1"/>
  <c r="RF159" i="2"/>
  <c r="RF163" i="2" s="1"/>
  <c r="RD159" i="2"/>
  <c r="RD163" i="2" s="1"/>
  <c r="RC159" i="2"/>
  <c r="RC163" i="2" s="1"/>
  <c r="RA159" i="2"/>
  <c r="QZ159" i="2"/>
  <c r="QZ163" i="2" s="1"/>
  <c r="QX159" i="2"/>
  <c r="QX163" i="2" s="1"/>
  <c r="QW159" i="2"/>
  <c r="QU159" i="2"/>
  <c r="QU163" i="2" s="1"/>
  <c r="QT159" i="2"/>
  <c r="QT163" i="2" s="1"/>
  <c r="QR159" i="2"/>
  <c r="QR163" i="2" s="1"/>
  <c r="QQ159" i="2"/>
  <c r="QQ163" i="2" s="1"/>
  <c r="QO159" i="2"/>
  <c r="QN159" i="2"/>
  <c r="QN163" i="2" s="1"/>
  <c r="QL159" i="2"/>
  <c r="QL163" i="2" s="1"/>
  <c r="QK159" i="2"/>
  <c r="QI159" i="2"/>
  <c r="QI163" i="2" s="1"/>
  <c r="QH159" i="2"/>
  <c r="QH163" i="2" s="1"/>
  <c r="QF159" i="2"/>
  <c r="QF163" i="2" s="1"/>
  <c r="QE159" i="2"/>
  <c r="QE163" i="2" s="1"/>
  <c r="QC159" i="2"/>
  <c r="QC163" i="2" s="1"/>
  <c r="QB159" i="2"/>
  <c r="QB163" i="2" s="1"/>
  <c r="PZ159" i="2"/>
  <c r="PZ163" i="2" s="1"/>
  <c r="PY159" i="2"/>
  <c r="PW159" i="2"/>
  <c r="PW163" i="2" s="1"/>
  <c r="PV159" i="2"/>
  <c r="PV163" i="2" s="1"/>
  <c r="PT159" i="2"/>
  <c r="PT163" i="2" s="1"/>
  <c r="PS159" i="2"/>
  <c r="PS163" i="2" s="1"/>
  <c r="PQ159" i="2"/>
  <c r="PP159" i="2"/>
  <c r="PP163" i="2" s="1"/>
  <c r="PN159" i="2"/>
  <c r="PN163" i="2" s="1"/>
  <c r="PM159" i="2"/>
  <c r="PM163" i="2" s="1"/>
  <c r="PK159" i="2"/>
  <c r="PK163" i="2" s="1"/>
  <c r="PJ159" i="2"/>
  <c r="PJ163" i="2" s="1"/>
  <c r="PH159" i="2"/>
  <c r="PH163" i="2" s="1"/>
  <c r="PG159" i="2"/>
  <c r="PG163" i="2" s="1"/>
  <c r="PE159" i="2"/>
  <c r="PE163" i="2" s="1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 s="1"/>
  <c r="RR153" i="2"/>
  <c r="RR157" i="2" s="1"/>
  <c r="RQ153" i="2"/>
  <c r="RP153" i="2"/>
  <c r="RP161" i="2" s="1"/>
  <c r="RO153" i="2"/>
  <c r="RO157" i="2" s="1"/>
  <c r="RN153" i="2"/>
  <c r="RM153" i="2"/>
  <c r="RM161" i="2" s="1"/>
  <c r="RL153" i="2"/>
  <c r="RL161" i="2" s="1"/>
  <c r="RK153" i="2"/>
  <c r="RJ153" i="2"/>
  <c r="RJ157" i="2" s="1"/>
  <c r="RI153" i="2"/>
  <c r="RI161" i="2" s="1"/>
  <c r="RH153" i="2"/>
  <c r="RH159" i="2" s="1"/>
  <c r="RH163" i="2" s="1"/>
  <c r="RG153" i="2"/>
  <c r="RG157" i="2" s="1"/>
  <c r="RF153" i="2"/>
  <c r="RF157" i="2" s="1"/>
  <c r="RE153" i="2"/>
  <c r="RE159" i="2" s="1"/>
  <c r="RE165" i="2" s="1"/>
  <c r="RD153" i="2"/>
  <c r="RD161" i="2" s="1"/>
  <c r="RC153" i="2"/>
  <c r="RC157" i="2" s="1"/>
  <c r="RB153" i="2"/>
  <c r="RA153" i="2"/>
  <c r="QZ153" i="2"/>
  <c r="QZ161" i="2" s="1"/>
  <c r="QY153" i="2"/>
  <c r="QY157" i="2" s="1"/>
  <c r="QX153" i="2"/>
  <c r="QX157" i="2" s="1"/>
  <c r="QW153" i="2"/>
  <c r="QW161" i="2" s="1"/>
  <c r="QV153" i="2"/>
  <c r="QV159" i="2" s="1"/>
  <c r="QV163" i="2" s="1"/>
  <c r="QU153" i="2"/>
  <c r="QU157" i="2" s="1"/>
  <c r="QT153" i="2"/>
  <c r="QT157" i="2" s="1"/>
  <c r="QS153" i="2"/>
  <c r="QS159" i="2" s="1"/>
  <c r="QS165" i="2" s="1"/>
  <c r="QR153" i="2"/>
  <c r="QR161" i="2" s="1"/>
  <c r="QQ153" i="2"/>
  <c r="QQ157" i="2" s="1"/>
  <c r="QP153" i="2"/>
  <c r="QO153" i="2"/>
  <c r="QO161" i="2" s="1"/>
  <c r="QN153" i="2"/>
  <c r="QN161" i="2" s="1"/>
  <c r="QM153" i="2"/>
  <c r="QL153" i="2"/>
  <c r="QL157" i="2" s="1"/>
  <c r="QK153" i="2"/>
  <c r="QJ153" i="2"/>
  <c r="QJ159" i="2" s="1"/>
  <c r="QI153" i="2"/>
  <c r="QI157" i="2" s="1"/>
  <c r="QH153" i="2"/>
  <c r="QH157" i="2" s="1"/>
  <c r="QG153" i="2"/>
  <c r="QG159" i="2" s="1"/>
  <c r="QG165" i="2" s="1"/>
  <c r="QF153" i="2"/>
  <c r="QF161" i="2" s="1"/>
  <c r="QE153" i="2"/>
  <c r="QE157" i="2" s="1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 s="1"/>
  <c r="PU153" i="2"/>
  <c r="PT153" i="2"/>
  <c r="PT161" i="2" s="1"/>
  <c r="PS153" i="2"/>
  <c r="PS157" i="2" s="1"/>
  <c r="PR153" i="2"/>
  <c r="PQ153" i="2"/>
  <c r="PQ161" i="2" s="1"/>
  <c r="PP153" i="2"/>
  <c r="PP161" i="2" s="1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 s="1"/>
  <c r="PH153" i="2"/>
  <c r="PH161" i="2" s="1"/>
  <c r="PG153" i="2"/>
  <c r="PG157" i="2" s="1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 s="1"/>
  <c r="RH112" i="2"/>
  <c r="RH116" i="2" s="1"/>
  <c r="RE112" i="2"/>
  <c r="RE116" i="2" s="1"/>
  <c r="RB112" i="2"/>
  <c r="QY112" i="2"/>
  <c r="QY116" i="2" s="1"/>
  <c r="QV112" i="2"/>
  <c r="QS112" i="2"/>
  <c r="QS116" i="2" s="1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 s="1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 s="1"/>
  <c r="RS104" i="2"/>
  <c r="RR104" i="2"/>
  <c r="RP104" i="2"/>
  <c r="RO104" i="2"/>
  <c r="RM104" i="2"/>
  <c r="RM108" i="2" s="1"/>
  <c r="RL104" i="2"/>
  <c r="RJ104" i="2"/>
  <c r="RI104" i="2"/>
  <c r="RI108" i="2" s="1"/>
  <c r="RG104" i="2"/>
  <c r="RF104" i="2"/>
  <c r="RD104" i="2"/>
  <c r="RC104" i="2"/>
  <c r="RA104" i="2"/>
  <c r="RA108" i="2" s="1"/>
  <c r="QZ104" i="2"/>
  <c r="QX104" i="2"/>
  <c r="QW104" i="2"/>
  <c r="QW108" i="2" s="1"/>
  <c r="QU104" i="2"/>
  <c r="QT104" i="2"/>
  <c r="QR104" i="2"/>
  <c r="QR108" i="2" s="1"/>
  <c r="QQ104" i="2"/>
  <c r="QO104" i="2"/>
  <c r="QN104" i="2"/>
  <c r="QN108" i="2" s="1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 s="1"/>
  <c r="PW104" i="2"/>
  <c r="PV104" i="2"/>
  <c r="PT104" i="2"/>
  <c r="PT108" i="2" s="1"/>
  <c r="PS104" i="2"/>
  <c r="PQ104" i="2"/>
  <c r="PP104" i="2"/>
  <c r="PP108" i="2" s="1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 s="1"/>
  <c r="RM98" i="2"/>
  <c r="RL98" i="2"/>
  <c r="RL102" i="2" s="1"/>
  <c r="RJ98" i="2"/>
  <c r="RJ102" i="2" s="1"/>
  <c r="RI98" i="2"/>
  <c r="RG98" i="2"/>
  <c r="RG102" i="2" s="1"/>
  <c r="RF98" i="2"/>
  <c r="RF102" i="2" s="1"/>
  <c r="RD98" i="2"/>
  <c r="RD102" i="2" s="1"/>
  <c r="RC98" i="2"/>
  <c r="RC102" i="2" s="1"/>
  <c r="RA98" i="2"/>
  <c r="QZ98" i="2"/>
  <c r="QZ102" i="2" s="1"/>
  <c r="QX98" i="2"/>
  <c r="QX102" i="2" s="1"/>
  <c r="QW98" i="2"/>
  <c r="QU98" i="2"/>
  <c r="QU102" i="2" s="1"/>
  <c r="QT98" i="2"/>
  <c r="QT102" i="2" s="1"/>
  <c r="QR98" i="2"/>
  <c r="QR102" i="2" s="1"/>
  <c r="QQ98" i="2"/>
  <c r="QQ102" i="2" s="1"/>
  <c r="QO98" i="2"/>
  <c r="QN98" i="2"/>
  <c r="QN102" i="2" s="1"/>
  <c r="QL98" i="2"/>
  <c r="QL102" i="2" s="1"/>
  <c r="QK98" i="2"/>
  <c r="QI98" i="2"/>
  <c r="QI102" i="2" s="1"/>
  <c r="QH98" i="2"/>
  <c r="QH102" i="2" s="1"/>
  <c r="QF98" i="2"/>
  <c r="QF102" i="2" s="1"/>
  <c r="QE98" i="2"/>
  <c r="QE102" i="2" s="1"/>
  <c r="QC98" i="2"/>
  <c r="QB98" i="2"/>
  <c r="QB102" i="2" s="1"/>
  <c r="PZ98" i="2"/>
  <c r="PZ102" i="2" s="1"/>
  <c r="PY98" i="2"/>
  <c r="PW98" i="2"/>
  <c r="PW102" i="2" s="1"/>
  <c r="PV98" i="2"/>
  <c r="PV102" i="2" s="1"/>
  <c r="PT98" i="2"/>
  <c r="PS98" i="2"/>
  <c r="PS102" i="2" s="1"/>
  <c r="PQ98" i="2"/>
  <c r="PP98" i="2"/>
  <c r="PP102" i="2" s="1"/>
  <c r="PN98" i="2"/>
  <c r="PN102" i="2" s="1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 s="1"/>
  <c r="RM92" i="2"/>
  <c r="RM96" i="2" s="1"/>
  <c r="RL92" i="2"/>
  <c r="RJ92" i="2"/>
  <c r="RI92" i="2"/>
  <c r="RI96" i="2" s="1"/>
  <c r="RG92" i="2"/>
  <c r="RG96" i="2" s="1"/>
  <c r="RF92" i="2"/>
  <c r="RD92" i="2"/>
  <c r="RC92" i="2"/>
  <c r="RC96" i="2" s="1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 s="1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 s="1"/>
  <c r="RR86" i="2"/>
  <c r="RR90" i="2" s="1"/>
  <c r="RP86" i="2"/>
  <c r="RP90" i="2" s="1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A86" i="2"/>
  <c r="QZ86" i="2"/>
  <c r="QZ90" i="2" s="1"/>
  <c r="QX86" i="2"/>
  <c r="QW86" i="2"/>
  <c r="QW90" i="2" s="1"/>
  <c r="QU86" i="2"/>
  <c r="QU90" i="2" s="1"/>
  <c r="QT86" i="2"/>
  <c r="QR86" i="2"/>
  <c r="QR90" i="2" s="1"/>
  <c r="QQ86" i="2"/>
  <c r="QO86" i="2"/>
  <c r="QO90" i="2" s="1"/>
  <c r="QN86" i="2"/>
  <c r="QN90" i="2" s="1"/>
  <c r="QL86" i="2"/>
  <c r="QL90" i="2" s="1"/>
  <c r="QK86" i="2"/>
  <c r="QK90" i="2" s="1"/>
  <c r="QI86" i="2"/>
  <c r="QI90" i="2" s="1"/>
  <c r="QH86" i="2"/>
  <c r="QH90" i="2" s="1"/>
  <c r="QF86" i="2"/>
  <c r="QF90" i="2" s="1"/>
  <c r="QE86" i="2"/>
  <c r="QE90" i="2" s="1"/>
  <c r="QC86" i="2"/>
  <c r="QB86" i="2"/>
  <c r="QB90" i="2" s="1"/>
  <c r="PZ86" i="2"/>
  <c r="PY86" i="2"/>
  <c r="PY90" i="2" s="1"/>
  <c r="PW86" i="2"/>
  <c r="PV86" i="2"/>
  <c r="PT86" i="2"/>
  <c r="PT90" i="2" s="1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 s="1"/>
  <c r="RM80" i="2"/>
  <c r="RM84" i="2" s="1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 s="1"/>
  <c r="QU80" i="2"/>
  <c r="QU84" i="2" s="1"/>
  <c r="QT80" i="2"/>
  <c r="QT84" i="2" s="1"/>
  <c r="QR80" i="2"/>
  <c r="QQ80" i="2"/>
  <c r="QQ84" i="2" s="1"/>
  <c r="QO80" i="2"/>
  <c r="QO84" i="2" s="1"/>
  <c r="QN80" i="2"/>
  <c r="QL80" i="2"/>
  <c r="QK80" i="2"/>
  <c r="QK84" i="2" s="1"/>
  <c r="QI80" i="2"/>
  <c r="QI84" i="2" s="1"/>
  <c r="QH80" i="2"/>
  <c r="QF80" i="2"/>
  <c r="QF84" i="2" s="1"/>
  <c r="QE80" i="2"/>
  <c r="QE84" i="2" s="1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 s="1"/>
  <c r="PQ80" i="2"/>
  <c r="PQ84" i="2" s="1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 s="1"/>
  <c r="RS74" i="2"/>
  <c r="RS78" i="2" s="1"/>
  <c r="RR74" i="2"/>
  <c r="RP74" i="2"/>
  <c r="RO74" i="2"/>
  <c r="RO78" i="2" s="1"/>
  <c r="RM74" i="2"/>
  <c r="RL74" i="2"/>
  <c r="RJ74" i="2"/>
  <c r="RJ78" i="2" s="1"/>
  <c r="RI74" i="2"/>
  <c r="RI78" i="2" s="1"/>
  <c r="RG74" i="2"/>
  <c r="RG78" i="2" s="1"/>
  <c r="RF74" i="2"/>
  <c r="RF78" i="2" s="1"/>
  <c r="RD74" i="2"/>
  <c r="RD78" i="2" s="1"/>
  <c r="RC74" i="2"/>
  <c r="RA74" i="2"/>
  <c r="QZ74" i="2"/>
  <c r="QZ78" i="2" s="1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 s="1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D68" i="2"/>
  <c r="RD76" i="2" s="1"/>
  <c r="RC68" i="2"/>
  <c r="RC76" i="2" s="1"/>
  <c r="RB68" i="2"/>
  <c r="RB72" i="2" s="1"/>
  <c r="RA68" i="2"/>
  <c r="RA72" i="2" s="1"/>
  <c r="QZ68" i="2"/>
  <c r="QZ76" i="2" s="1"/>
  <c r="QY68" i="2"/>
  <c r="QY74" i="2" s="1"/>
  <c r="QX68" i="2"/>
  <c r="QX72" i="2" s="1"/>
  <c r="QW68" i="2"/>
  <c r="QV68" i="2"/>
  <c r="QV72" i="2" s="1"/>
  <c r="QU68" i="2"/>
  <c r="QU76" i="2" s="1"/>
  <c r="QT68" i="2"/>
  <c r="QT72" i="2" s="1"/>
  <c r="QS68" i="2"/>
  <c r="QS74" i="2" s="1"/>
  <c r="QR68" i="2"/>
  <c r="QR76" i="2" s="1"/>
  <c r="QQ68" i="2"/>
  <c r="QQ76" i="2" s="1"/>
  <c r="QP68" i="2"/>
  <c r="QP72" i="2" s="1"/>
  <c r="QO68" i="2"/>
  <c r="QO72" i="2" s="1"/>
  <c r="QN68" i="2"/>
  <c r="QN76" i="2" s="1"/>
  <c r="QM68" i="2"/>
  <c r="QM74" i="2" s="1"/>
  <c r="QL68" i="2"/>
  <c r="QL72" i="2" s="1"/>
  <c r="QK68" i="2"/>
  <c r="QK72" i="2" s="1"/>
  <c r="QJ68" i="2"/>
  <c r="QJ72" i="2" s="1"/>
  <c r="QI68" i="2"/>
  <c r="QI72" i="2" s="1"/>
  <c r="QH68" i="2"/>
  <c r="QH72" i="2" s="1"/>
  <c r="QG68" i="2"/>
  <c r="QG74" i="2" s="1"/>
  <c r="QF68" i="2"/>
  <c r="QF76" i="2" s="1"/>
  <c r="QE68" i="2"/>
  <c r="QE76" i="2" s="1"/>
  <c r="QD68" i="2"/>
  <c r="QC68" i="2"/>
  <c r="QC72" i="2" s="1"/>
  <c r="QB68" i="2"/>
  <c r="QB76" i="2" s="1"/>
  <c r="QA68" i="2"/>
  <c r="QA74" i="2" s="1"/>
  <c r="PZ68" i="2"/>
  <c r="PZ72" i="2" s="1"/>
  <c r="PY68" i="2"/>
  <c r="PX68" i="2"/>
  <c r="PX72" i="2" s="1"/>
  <c r="PW68" i="2"/>
  <c r="PW76" i="2" s="1"/>
  <c r="PV68" i="2"/>
  <c r="PV72" i="2" s="1"/>
  <c r="PU68" i="2"/>
  <c r="PU74" i="2" s="1"/>
  <c r="PT68" i="2"/>
  <c r="PT76" i="2" s="1"/>
  <c r="PS68" i="2"/>
  <c r="PS76" i="2" s="1"/>
  <c r="PR68" i="2"/>
  <c r="PR72" i="2" s="1"/>
  <c r="PQ68" i="2"/>
  <c r="PQ72" i="2" s="1"/>
  <c r="PP68" i="2"/>
  <c r="PP76" i="2" s="1"/>
  <c r="PO68" i="2"/>
  <c r="PO74" i="2" s="1"/>
  <c r="PN68" i="2"/>
  <c r="PN72" i="2" s="1"/>
  <c r="PM68" i="2"/>
  <c r="PM72" i="2" s="1"/>
  <c r="PL68" i="2"/>
  <c r="PL72" i="2" s="1"/>
  <c r="PK68" i="2"/>
  <c r="PK72" i="2" s="1"/>
  <c r="PJ68" i="2"/>
  <c r="PJ72" i="2" s="1"/>
  <c r="PI68" i="2"/>
  <c r="PI74" i="2" s="1"/>
  <c r="PH68" i="2"/>
  <c r="PH76" i="2" s="1"/>
  <c r="PG68" i="2"/>
  <c r="PG76" i="2" s="1"/>
  <c r="PF68" i="2"/>
  <c r="PE68" i="2"/>
  <c r="PE72" i="2" s="1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PP9" i="2"/>
  <c r="PO9" i="2"/>
  <c r="PN9" i="2"/>
  <c r="QU8" i="2"/>
  <c r="QT8" i="2"/>
  <c r="QS8" i="2"/>
  <c r="QU7" i="2"/>
  <c r="QT7" i="2"/>
  <c r="QS7" i="2"/>
  <c r="QU6" i="2"/>
  <c r="QT6" i="2"/>
  <c r="QS6" i="2"/>
  <c r="QU5" i="2"/>
  <c r="QT5" i="2"/>
  <c r="QS5" i="2"/>
  <c r="QU4" i="2"/>
  <c r="QT4" i="2"/>
  <c r="QS4" i="2"/>
  <c r="QU3" i="2"/>
  <c r="QT3" i="2"/>
  <c r="QS3" i="2"/>
  <c r="QU2" i="2"/>
  <c r="QT2" i="2"/>
  <c r="QT40" i="2" s="1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 s="1"/>
  <c r="OV282" i="2"/>
  <c r="OV286" i="2" s="1"/>
  <c r="OS282" i="2"/>
  <c r="OS286" i="2" s="1"/>
  <c r="OP282" i="2"/>
  <c r="OM282" i="2"/>
  <c r="OM286" i="2" s="1"/>
  <c r="OJ282" i="2"/>
  <c r="OJ286" i="2" s="1"/>
  <c r="OG282" i="2"/>
  <c r="OG286" i="2" s="1"/>
  <c r="OD282" i="2"/>
  <c r="OA282" i="2"/>
  <c r="OA286" i="2" s="1"/>
  <c r="NX282" i="2"/>
  <c r="NX286" i="2" s="1"/>
  <c r="NU282" i="2"/>
  <c r="NU286" i="2" s="1"/>
  <c r="NR282" i="2"/>
  <c r="NO282" i="2"/>
  <c r="NO286" i="2" s="1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 s="1"/>
  <c r="OZ274" i="2"/>
  <c r="OZ278" i="2" s="1"/>
  <c r="OX274" i="2"/>
  <c r="OX278" i="2" s="1"/>
  <c r="OW274" i="2"/>
  <c r="OU274" i="2"/>
  <c r="OT274" i="2"/>
  <c r="OT278" i="2" s="1"/>
  <c r="OR274" i="2"/>
  <c r="OQ274" i="2"/>
  <c r="OO274" i="2"/>
  <c r="OO278" i="2" s="1"/>
  <c r="ON274" i="2"/>
  <c r="ON278" i="2" s="1"/>
  <c r="OL274" i="2"/>
  <c r="OL278" i="2" s="1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 s="1"/>
  <c r="NY274" i="2"/>
  <c r="NY278" i="2" s="1"/>
  <c r="NW274" i="2"/>
  <c r="NW278" i="2" s="1"/>
  <c r="NV274" i="2"/>
  <c r="NV278" i="2" s="1"/>
  <c r="NT274" i="2"/>
  <c r="NT278" i="2" s="1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 s="1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 s="1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 s="1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 s="1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 s="1"/>
  <c r="OZ250" i="2"/>
  <c r="OX250" i="2"/>
  <c r="OW250" i="2"/>
  <c r="OW254" i="2" s="1"/>
  <c r="OU250" i="2"/>
  <c r="OU254" i="2" s="1"/>
  <c r="OT250" i="2"/>
  <c r="OR250" i="2"/>
  <c r="OR254" i="2" s="1"/>
  <c r="OQ250" i="2"/>
  <c r="OQ254" i="2" s="1"/>
  <c r="OO250" i="2"/>
  <c r="ON250" i="2"/>
  <c r="ON254" i="2" s="1"/>
  <c r="OL250" i="2"/>
  <c r="OK250" i="2"/>
  <c r="OI250" i="2"/>
  <c r="OI254" i="2" s="1"/>
  <c r="OH250" i="2"/>
  <c r="OF250" i="2"/>
  <c r="OF254" i="2" s="1"/>
  <c r="OE250" i="2"/>
  <c r="OE254" i="2" s="1"/>
  <c r="OC250" i="2"/>
  <c r="OB250" i="2"/>
  <c r="OB254" i="2" s="1"/>
  <c r="NZ250" i="2"/>
  <c r="NY250" i="2"/>
  <c r="NW250" i="2"/>
  <c r="NW254" i="2" s="1"/>
  <c r="NV250" i="2"/>
  <c r="NT250" i="2"/>
  <c r="NT254" i="2" s="1"/>
  <c r="NS250" i="2"/>
  <c r="NS254" i="2" s="1"/>
  <c r="NQ250" i="2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 s="1"/>
  <c r="OZ244" i="2"/>
  <c r="OX244" i="2"/>
  <c r="OX248" i="2" s="1"/>
  <c r="OW244" i="2"/>
  <c r="OW248" i="2" s="1"/>
  <c r="OU244" i="2"/>
  <c r="OT244" i="2"/>
  <c r="OT248" i="2" s="1"/>
  <c r="OR244" i="2"/>
  <c r="OQ244" i="2"/>
  <c r="OO244" i="2"/>
  <c r="OO248" i="2" s="1"/>
  <c r="ON244" i="2"/>
  <c r="OL244" i="2"/>
  <c r="OL248" i="2" s="1"/>
  <c r="OK244" i="2"/>
  <c r="OK248" i="2" s="1"/>
  <c r="OI244" i="2"/>
  <c r="OH244" i="2"/>
  <c r="OH248" i="2" s="1"/>
  <c r="OF244" i="2"/>
  <c r="OE244" i="2"/>
  <c r="OC244" i="2"/>
  <c r="OB244" i="2"/>
  <c r="NZ244" i="2"/>
  <c r="NZ248" i="2" s="1"/>
  <c r="NY244" i="2"/>
  <c r="NW244" i="2"/>
  <c r="NV244" i="2"/>
  <c r="NV248" i="2" s="1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 s="1"/>
  <c r="PB238" i="2"/>
  <c r="PA238" i="2"/>
  <c r="PA246" i="2" s="1"/>
  <c r="OZ238" i="2"/>
  <c r="OZ246" i="2" s="1"/>
  <c r="OY238" i="2"/>
  <c r="OY242" i="2" s="1"/>
  <c r="OX238" i="2"/>
  <c r="OX246" i="2" s="1"/>
  <c r="OW238" i="2"/>
  <c r="OW246" i="2" s="1"/>
  <c r="OV238" i="2"/>
  <c r="OV244" i="2" s="1"/>
  <c r="OU238" i="2"/>
  <c r="OU246" i="2" s="1"/>
  <c r="OT238" i="2"/>
  <c r="OT246" i="2" s="1"/>
  <c r="OS238" i="2"/>
  <c r="OS244" i="2" s="1"/>
  <c r="OR238" i="2"/>
  <c r="OR246" i="2" s="1"/>
  <c r="OQ238" i="2"/>
  <c r="OQ246" i="2" s="1"/>
  <c r="OP238" i="2"/>
  <c r="OP244" i="2" s="1"/>
  <c r="OO238" i="2"/>
  <c r="OO246" i="2" s="1"/>
  <c r="ON238" i="2"/>
  <c r="ON246" i="2" s="1"/>
  <c r="OM238" i="2"/>
  <c r="OM242" i="2" s="1"/>
  <c r="OL238" i="2"/>
  <c r="OL246" i="2" s="1"/>
  <c r="OK238" i="2"/>
  <c r="OK246" i="2" s="1"/>
  <c r="OJ238" i="2"/>
  <c r="OJ244" i="2" s="1"/>
  <c r="OI238" i="2"/>
  <c r="OI246" i="2" s="1"/>
  <c r="OH238" i="2"/>
  <c r="OH246" i="2" s="1"/>
  <c r="OG238" i="2"/>
  <c r="OG244" i="2" s="1"/>
  <c r="OF238" i="2"/>
  <c r="OF246" i="2" s="1"/>
  <c r="OE238" i="2"/>
  <c r="OE246" i="2" s="1"/>
  <c r="OD238" i="2"/>
  <c r="OD244" i="2" s="1"/>
  <c r="OC238" i="2"/>
  <c r="OC246" i="2" s="1"/>
  <c r="OB238" i="2"/>
  <c r="OB246" i="2" s="1"/>
  <c r="OA238" i="2"/>
  <c r="OA242" i="2" s="1"/>
  <c r="NZ238" i="2"/>
  <c r="NZ242" i="2" s="1"/>
  <c r="NY238" i="2"/>
  <c r="NY246" i="2" s="1"/>
  <c r="NX238" i="2"/>
  <c r="NX244" i="2" s="1"/>
  <c r="NW238" i="2"/>
  <c r="NW242" i="2" s="1"/>
  <c r="NV238" i="2"/>
  <c r="NV242" i="2" s="1"/>
  <c r="NU238" i="2"/>
  <c r="NU244" i="2" s="1"/>
  <c r="NT238" i="2"/>
  <c r="NT246" i="2" s="1"/>
  <c r="NS238" i="2"/>
  <c r="NS246" i="2" s="1"/>
  <c r="NR238" i="2"/>
  <c r="NR244" i="2" s="1"/>
  <c r="NQ238" i="2"/>
  <c r="NQ246" i="2" s="1"/>
  <c r="NP238" i="2"/>
  <c r="NP246" i="2" s="1"/>
  <c r="NO238" i="2"/>
  <c r="NO242" i="2" s="1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 s="1"/>
  <c r="OJ197" i="2"/>
  <c r="OG197" i="2"/>
  <c r="OG201" i="2" s="1"/>
  <c r="OD197" i="2"/>
  <c r="OA197" i="2"/>
  <c r="OA201" i="2" s="1"/>
  <c r="NX197" i="2"/>
  <c r="NU197" i="2"/>
  <c r="NR197" i="2"/>
  <c r="NR201" i="2" s="1"/>
  <c r="NO197" i="2"/>
  <c r="NO201" i="2" s="1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 s="1"/>
  <c r="OZ189" i="2"/>
  <c r="OX189" i="2"/>
  <c r="OX193" i="2" s="1"/>
  <c r="OW189" i="2"/>
  <c r="OU189" i="2"/>
  <c r="OU193" i="2" s="1"/>
  <c r="OT189" i="2"/>
  <c r="OT193" i="2" s="1"/>
  <c r="OR189" i="2"/>
  <c r="OQ189" i="2"/>
  <c r="OQ193" i="2" s="1"/>
  <c r="OO189" i="2"/>
  <c r="OO193" i="2" s="1"/>
  <c r="ON189" i="2"/>
  <c r="OL189" i="2"/>
  <c r="OL193" i="2" s="1"/>
  <c r="OK189" i="2"/>
  <c r="OI189" i="2"/>
  <c r="OI193" i="2" s="1"/>
  <c r="OH189" i="2"/>
  <c r="OH193" i="2" s="1"/>
  <c r="OF189" i="2"/>
  <c r="OE189" i="2"/>
  <c r="OE193" i="2" s="1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Q193" i="2" s="1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 s="1"/>
  <c r="OZ183" i="2"/>
  <c r="OZ187" i="2" s="1"/>
  <c r="OX183" i="2"/>
  <c r="OW183" i="2"/>
  <c r="OW187" i="2" s="1"/>
  <c r="OU183" i="2"/>
  <c r="OT183" i="2"/>
  <c r="OR183" i="2"/>
  <c r="OR187" i="2" s="1"/>
  <c r="OQ183" i="2"/>
  <c r="OO183" i="2"/>
  <c r="OO187" i="2" s="1"/>
  <c r="ON183" i="2"/>
  <c r="ON187" i="2" s="1"/>
  <c r="OL183" i="2"/>
  <c r="OK183" i="2"/>
  <c r="OK187" i="2" s="1"/>
  <c r="OI183" i="2"/>
  <c r="OH183" i="2"/>
  <c r="OF183" i="2"/>
  <c r="OF187" i="2" s="1"/>
  <c r="OE183" i="2"/>
  <c r="OC183" i="2"/>
  <c r="OC187" i="2" s="1"/>
  <c r="OB183" i="2"/>
  <c r="OB187" i="2" s="1"/>
  <c r="NZ183" i="2"/>
  <c r="NY183" i="2"/>
  <c r="NY187" i="2" s="1"/>
  <c r="NW183" i="2"/>
  <c r="NV183" i="2"/>
  <c r="NT183" i="2"/>
  <c r="NT187" i="2" s="1"/>
  <c r="NS183" i="2"/>
  <c r="NQ183" i="2"/>
  <c r="NQ187" i="2" s="1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 s="1"/>
  <c r="OZ177" i="2"/>
  <c r="OX177" i="2"/>
  <c r="OX181" i="2" s="1"/>
  <c r="OW177" i="2"/>
  <c r="OW181" i="2" s="1"/>
  <c r="OU177" i="2"/>
  <c r="OU181" i="2" s="1"/>
  <c r="OT177" i="2"/>
  <c r="OT181" i="2" s="1"/>
  <c r="OR177" i="2"/>
  <c r="OQ177" i="2"/>
  <c r="OO177" i="2"/>
  <c r="OO181" i="2" s="1"/>
  <c r="ON177" i="2"/>
  <c r="OL177" i="2"/>
  <c r="OK177" i="2"/>
  <c r="OI177" i="2"/>
  <c r="OI181" i="2" s="1"/>
  <c r="OH177" i="2"/>
  <c r="OH181" i="2" s="1"/>
  <c r="OF177" i="2"/>
  <c r="OE177" i="2"/>
  <c r="OE181" i="2" s="1"/>
  <c r="OC177" i="2"/>
  <c r="OB177" i="2"/>
  <c r="NZ177" i="2"/>
  <c r="NY177" i="2"/>
  <c r="NW177" i="2"/>
  <c r="NW181" i="2" s="1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 s="1"/>
  <c r="PA171" i="2"/>
  <c r="PA175" i="2" s="1"/>
  <c r="OZ171" i="2"/>
  <c r="OX171" i="2"/>
  <c r="OX175" i="2" s="1"/>
  <c r="OW171" i="2"/>
  <c r="OW175" i="2" s="1"/>
  <c r="OU171" i="2"/>
  <c r="OU175" i="2" s="1"/>
  <c r="OT171" i="2"/>
  <c r="OR171" i="2"/>
  <c r="OQ171" i="2"/>
  <c r="OQ175" i="2" s="1"/>
  <c r="OO171" i="2"/>
  <c r="OO175" i="2" s="1"/>
  <c r="ON171" i="2"/>
  <c r="OL171" i="2"/>
  <c r="OL175" i="2" s="1"/>
  <c r="OK171" i="2"/>
  <c r="OI171" i="2"/>
  <c r="OI175" i="2" s="1"/>
  <c r="OH171" i="2"/>
  <c r="OH175" i="2" s="1"/>
  <c r="OF171" i="2"/>
  <c r="OE171" i="2"/>
  <c r="OE175" i="2" s="1"/>
  <c r="OC171" i="2"/>
  <c r="OC175" i="2" s="1"/>
  <c r="OB171" i="2"/>
  <c r="NZ171" i="2"/>
  <c r="NZ175" i="2" s="1"/>
  <c r="NY171" i="2"/>
  <c r="NY175" i="2" s="1"/>
  <c r="NW171" i="2"/>
  <c r="NW175" i="2" s="1"/>
  <c r="NV171" i="2"/>
  <c r="NV175" i="2" s="1"/>
  <c r="NT171" i="2"/>
  <c r="NS171" i="2"/>
  <c r="NS175" i="2" s="1"/>
  <c r="NQ171" i="2"/>
  <c r="NQ175" i="2" s="1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 s="1"/>
  <c r="OZ165" i="2"/>
  <c r="OZ169" i="2" s="1"/>
  <c r="OX165" i="2"/>
  <c r="OX169" i="2" s="1"/>
  <c r="OW165" i="2"/>
  <c r="OW169" i="2" s="1"/>
  <c r="OU165" i="2"/>
  <c r="OT165" i="2"/>
  <c r="OT169" i="2" s="1"/>
  <c r="OR165" i="2"/>
  <c r="OR169" i="2" s="1"/>
  <c r="OQ165" i="2"/>
  <c r="OO165" i="2"/>
  <c r="OO169" i="2" s="1"/>
  <c r="ON165" i="2"/>
  <c r="ON169" i="2" s="1"/>
  <c r="OL165" i="2"/>
  <c r="OK165" i="2"/>
  <c r="OK169" i="2" s="1"/>
  <c r="OI165" i="2"/>
  <c r="OH165" i="2"/>
  <c r="OF165" i="2"/>
  <c r="OF169" i="2" s="1"/>
  <c r="OE165" i="2"/>
  <c r="OC165" i="2"/>
  <c r="OC169" i="2" s="1"/>
  <c r="OB165" i="2"/>
  <c r="OB169" i="2" s="1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 s="1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 s="1"/>
  <c r="PA159" i="2"/>
  <c r="OZ159" i="2"/>
  <c r="OZ163" i="2" s="1"/>
  <c r="OX159" i="2"/>
  <c r="OW159" i="2"/>
  <c r="OU159" i="2"/>
  <c r="OU163" i="2" s="1"/>
  <c r="OT159" i="2"/>
  <c r="OR159" i="2"/>
  <c r="OR163" i="2" s="1"/>
  <c r="OQ159" i="2"/>
  <c r="OQ163" i="2" s="1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 s="1"/>
  <c r="OC159" i="2"/>
  <c r="OB159" i="2"/>
  <c r="OB163" i="2" s="1"/>
  <c r="NZ159" i="2"/>
  <c r="NY159" i="2"/>
  <c r="NW159" i="2"/>
  <c r="NW163" i="2" s="1"/>
  <c r="NV159" i="2"/>
  <c r="NT159" i="2"/>
  <c r="NT163" i="2" s="1"/>
  <c r="NS159" i="2"/>
  <c r="NS163" i="2" s="1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C161" i="2" s="1"/>
  <c r="PB153" i="2"/>
  <c r="PB159" i="2" s="1"/>
  <c r="PA153" i="2"/>
  <c r="PA157" i="2" s="1"/>
  <c r="OZ153" i="2"/>
  <c r="OZ157" i="2" s="1"/>
  <c r="OY153" i="2"/>
  <c r="OY159" i="2" s="1"/>
  <c r="OY165" i="2" s="1"/>
  <c r="OX153" i="2"/>
  <c r="OX161" i="2" s="1"/>
  <c r="OW153" i="2"/>
  <c r="OW157" i="2" s="1"/>
  <c r="OV153" i="2"/>
  <c r="OU153" i="2"/>
  <c r="OU161" i="2" s="1"/>
  <c r="OT153" i="2"/>
  <c r="OT161" i="2" s="1"/>
  <c r="OS153" i="2"/>
  <c r="OS157" i="2" s="1"/>
  <c r="OR153" i="2"/>
  <c r="OR157" i="2" s="1"/>
  <c r="OQ153" i="2"/>
  <c r="OQ161" i="2" s="1"/>
  <c r="OP153" i="2"/>
  <c r="OP159" i="2" s="1"/>
  <c r="OO153" i="2"/>
  <c r="OO157" i="2" s="1"/>
  <c r="ON153" i="2"/>
  <c r="ON157" i="2" s="1"/>
  <c r="OM153" i="2"/>
  <c r="OM159" i="2" s="1"/>
  <c r="OM165" i="2" s="1"/>
  <c r="OL153" i="2"/>
  <c r="OL161" i="2" s="1"/>
  <c r="OK153" i="2"/>
  <c r="OK157" i="2" s="1"/>
  <c r="OJ153" i="2"/>
  <c r="OI153" i="2"/>
  <c r="OI161" i="2" s="1"/>
  <c r="OH153" i="2"/>
  <c r="OH161" i="2" s="1"/>
  <c r="OG153" i="2"/>
  <c r="OG157" i="2" s="1"/>
  <c r="OF153" i="2"/>
  <c r="OF161" i="2" s="1"/>
  <c r="OE153" i="2"/>
  <c r="OE161" i="2" s="1"/>
  <c r="OD153" i="2"/>
  <c r="OD159" i="2" s="1"/>
  <c r="OC153" i="2"/>
  <c r="OC161" i="2" s="1"/>
  <c r="OB153" i="2"/>
  <c r="OB157" i="2" s="1"/>
  <c r="OA153" i="2"/>
  <c r="OA159" i="2" s="1"/>
  <c r="OA165" i="2" s="1"/>
  <c r="NZ153" i="2"/>
  <c r="NZ161" i="2" s="1"/>
  <c r="NY153" i="2"/>
  <c r="NY161" i="2" s="1"/>
  <c r="NX153" i="2"/>
  <c r="NX159" i="2" s="1"/>
  <c r="NX165" i="2" s="1"/>
  <c r="NW153" i="2"/>
  <c r="NW161" i="2" s="1"/>
  <c r="NV153" i="2"/>
  <c r="NV161" i="2" s="1"/>
  <c r="NU153" i="2"/>
  <c r="NU159" i="2" s="1"/>
  <c r="NT153" i="2"/>
  <c r="NT161" i="2" s="1"/>
  <c r="NS153" i="2"/>
  <c r="NS161" i="2" s="1"/>
  <c r="NR153" i="2"/>
  <c r="NR159" i="2" s="1"/>
  <c r="NQ153" i="2"/>
  <c r="NQ161" i="2" s="1"/>
  <c r="NP153" i="2"/>
  <c r="NP157" i="2" s="1"/>
  <c r="NO153" i="2"/>
  <c r="NO159" i="2" s="1"/>
  <c r="NO165" i="2" s="1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 s="1"/>
  <c r="OS112" i="2"/>
  <c r="OP112" i="2"/>
  <c r="OM112" i="2"/>
  <c r="OM116" i="2" s="1"/>
  <c r="OJ112" i="2"/>
  <c r="OJ116" i="2" s="1"/>
  <c r="OG112" i="2"/>
  <c r="OD112" i="2"/>
  <c r="OA112" i="2"/>
  <c r="NX112" i="2"/>
  <c r="NX116" i="2" s="1"/>
  <c r="NU112" i="2"/>
  <c r="NR112" i="2"/>
  <c r="NO112" i="2"/>
  <c r="NO116" i="2" s="1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J106" i="2"/>
  <c r="OG106" i="2"/>
  <c r="OD106" i="2"/>
  <c r="OA106" i="2"/>
  <c r="NX106" i="2"/>
  <c r="NU106" i="2"/>
  <c r="NR106" i="2"/>
  <c r="NO106" i="2"/>
  <c r="PC104" i="2"/>
  <c r="PC108" i="2" s="1"/>
  <c r="PA104" i="2"/>
  <c r="OZ104" i="2"/>
  <c r="OZ108" i="2" s="1"/>
  <c r="OX104" i="2"/>
  <c r="OW104" i="2"/>
  <c r="OU104" i="2"/>
  <c r="OU108" i="2" s="1"/>
  <c r="OT104" i="2"/>
  <c r="OR104" i="2"/>
  <c r="OR108" i="2" s="1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 s="1"/>
  <c r="NZ104" i="2"/>
  <c r="NY104" i="2"/>
  <c r="NW104" i="2"/>
  <c r="NW108" i="2" s="1"/>
  <c r="NV104" i="2"/>
  <c r="NT104" i="2"/>
  <c r="NT108" i="2" s="1"/>
  <c r="NS104" i="2"/>
  <c r="NS108" i="2" s="1"/>
  <c r="NQ104" i="2"/>
  <c r="NP104" i="2"/>
  <c r="NP108" i="2" s="1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 s="1"/>
  <c r="OW98" i="2"/>
  <c r="OU98" i="2"/>
  <c r="OT98" i="2"/>
  <c r="OR98" i="2"/>
  <c r="OQ98" i="2"/>
  <c r="OQ102" i="2" s="1"/>
  <c r="OO98" i="2"/>
  <c r="ON98" i="2"/>
  <c r="OL98" i="2"/>
  <c r="OK98" i="2"/>
  <c r="OI98" i="2"/>
  <c r="OI102" i="2" s="1"/>
  <c r="OH98" i="2"/>
  <c r="OH102" i="2" s="1"/>
  <c r="OF98" i="2"/>
  <c r="OE98" i="2"/>
  <c r="OC98" i="2"/>
  <c r="OC102" i="2" s="1"/>
  <c r="OB98" i="2"/>
  <c r="OB102" i="2" s="1"/>
  <c r="NZ98" i="2"/>
  <c r="NZ102" i="2" s="1"/>
  <c r="NY98" i="2"/>
  <c r="NY102" i="2" s="1"/>
  <c r="NW98" i="2"/>
  <c r="NV98" i="2"/>
  <c r="NT98" i="2"/>
  <c r="NT102" i="2" s="1"/>
  <c r="NS98" i="2"/>
  <c r="NS102" i="2" s="1"/>
  <c r="NQ98" i="2"/>
  <c r="NQ102" i="2" s="1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R96" i="2" s="1"/>
  <c r="OQ92" i="2"/>
  <c r="OO92" i="2"/>
  <c r="ON92" i="2"/>
  <c r="OL92" i="2"/>
  <c r="OK92" i="2"/>
  <c r="OI92" i="2"/>
  <c r="OI96" i="2" s="1"/>
  <c r="OH92" i="2"/>
  <c r="OF92" i="2"/>
  <c r="OF96" i="2" s="1"/>
  <c r="OE92" i="2"/>
  <c r="OC92" i="2"/>
  <c r="OB92" i="2"/>
  <c r="NZ92" i="2"/>
  <c r="NY92" i="2"/>
  <c r="NW92" i="2"/>
  <c r="NW96" i="2" s="1"/>
  <c r="NV92" i="2"/>
  <c r="NT92" i="2"/>
  <c r="NT96" i="2" s="1"/>
  <c r="NS92" i="2"/>
  <c r="NS96" i="2" s="1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 s="1"/>
  <c r="OX86" i="2"/>
  <c r="OW86" i="2"/>
  <c r="OU86" i="2"/>
  <c r="OU90" i="2" s="1"/>
  <c r="OT86" i="2"/>
  <c r="OR86" i="2"/>
  <c r="OR90" i="2" s="1"/>
  <c r="OQ86" i="2"/>
  <c r="OO86" i="2"/>
  <c r="ON86" i="2"/>
  <c r="ON90" i="2" s="1"/>
  <c r="OL86" i="2"/>
  <c r="OK86" i="2"/>
  <c r="OI86" i="2"/>
  <c r="OI90" i="2" s="1"/>
  <c r="OH86" i="2"/>
  <c r="OF86" i="2"/>
  <c r="OF90" i="2" s="1"/>
  <c r="OE86" i="2"/>
  <c r="OC86" i="2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NP90" i="2" s="1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 s="1"/>
  <c r="OZ80" i="2"/>
  <c r="OX80" i="2"/>
  <c r="OW80" i="2"/>
  <c r="OW84" i="2" s="1"/>
  <c r="OU80" i="2"/>
  <c r="OU84" i="2" s="1"/>
  <c r="OT80" i="2"/>
  <c r="OR80" i="2"/>
  <c r="OQ80" i="2"/>
  <c r="OQ84" i="2" s="1"/>
  <c r="OO80" i="2"/>
  <c r="OO84" i="2" s="1"/>
  <c r="ON80" i="2"/>
  <c r="OL80" i="2"/>
  <c r="OK80" i="2"/>
  <c r="OI80" i="2"/>
  <c r="OI84" i="2" s="1"/>
  <c r="OH80" i="2"/>
  <c r="OF80" i="2"/>
  <c r="OE80" i="2"/>
  <c r="OE84" i="2" s="1"/>
  <c r="OC80" i="2"/>
  <c r="OB80" i="2"/>
  <c r="NZ80" i="2"/>
  <c r="NY80" i="2"/>
  <c r="NY84" i="2" s="1"/>
  <c r="NW80" i="2"/>
  <c r="NW84" i="2" s="1"/>
  <c r="NV80" i="2"/>
  <c r="NT80" i="2"/>
  <c r="NS80" i="2"/>
  <c r="NS84" i="2" s="1"/>
  <c r="NQ80" i="2"/>
  <c r="NQ84" i="2" s="1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 s="1"/>
  <c r="OZ74" i="2"/>
  <c r="OX74" i="2"/>
  <c r="OX78" i="2" s="1"/>
  <c r="OW74" i="2"/>
  <c r="OU74" i="2"/>
  <c r="OT74" i="2"/>
  <c r="OT78" i="2" s="1"/>
  <c r="OR74" i="2"/>
  <c r="OQ74" i="2"/>
  <c r="OO74" i="2"/>
  <c r="ON74" i="2"/>
  <c r="OL74" i="2"/>
  <c r="OL78" i="2" s="1"/>
  <c r="OK74" i="2"/>
  <c r="OK78" i="2" s="1"/>
  <c r="OI74" i="2"/>
  <c r="OH74" i="2"/>
  <c r="OH78" i="2" s="1"/>
  <c r="OF74" i="2"/>
  <c r="OE74" i="2"/>
  <c r="OC74" i="2"/>
  <c r="OB74" i="2"/>
  <c r="NZ74" i="2"/>
  <c r="NZ78" i="2" s="1"/>
  <c r="NY74" i="2"/>
  <c r="NW74" i="2"/>
  <c r="NV74" i="2"/>
  <c r="NV78" i="2" s="1"/>
  <c r="NT74" i="2"/>
  <c r="NT78" i="2" s="1"/>
  <c r="NS74" i="2"/>
  <c r="NQ74" i="2"/>
  <c r="NP74" i="2"/>
  <c r="NP78" i="2" s="1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 s="1"/>
  <c r="PB68" i="2"/>
  <c r="PB74" i="2" s="1"/>
  <c r="PA68" i="2"/>
  <c r="PA72" i="2" s="1"/>
  <c r="OZ68" i="2"/>
  <c r="OZ76" i="2" s="1"/>
  <c r="OY68" i="2"/>
  <c r="OY72" i="2" s="1"/>
  <c r="OX68" i="2"/>
  <c r="OX76" i="2" s="1"/>
  <c r="OW68" i="2"/>
  <c r="OW72" i="2" s="1"/>
  <c r="OV68" i="2"/>
  <c r="OV74" i="2" s="1"/>
  <c r="OU68" i="2"/>
  <c r="OU76" i="2" s="1"/>
  <c r="OT68" i="2"/>
  <c r="OT76" i="2" s="1"/>
  <c r="OS68" i="2"/>
  <c r="OS72" i="2" s="1"/>
  <c r="OR68" i="2"/>
  <c r="OR76" i="2" s="1"/>
  <c r="OQ68" i="2"/>
  <c r="OQ76" i="2" s="1"/>
  <c r="OP68" i="2"/>
  <c r="OP74" i="2" s="1"/>
  <c r="OO68" i="2"/>
  <c r="OO72" i="2" s="1"/>
  <c r="ON68" i="2"/>
  <c r="ON76" i="2" s="1"/>
  <c r="OM68" i="2"/>
  <c r="OM74" i="2" s="1"/>
  <c r="OM80" i="2" s="1"/>
  <c r="OL68" i="2"/>
  <c r="OL76" i="2" s="1"/>
  <c r="OK68" i="2"/>
  <c r="OK72" i="2" s="1"/>
  <c r="OJ68" i="2"/>
  <c r="OJ74" i="2" s="1"/>
  <c r="OI68" i="2"/>
  <c r="OI76" i="2" s="1"/>
  <c r="OH68" i="2"/>
  <c r="OH76" i="2" s="1"/>
  <c r="OG68" i="2"/>
  <c r="OG72" i="2" s="1"/>
  <c r="OF68" i="2"/>
  <c r="OF76" i="2" s="1"/>
  <c r="OE68" i="2"/>
  <c r="OE76" i="2" s="1"/>
  <c r="OD68" i="2"/>
  <c r="OD74" i="2" s="1"/>
  <c r="OC68" i="2"/>
  <c r="OC72" i="2" s="1"/>
  <c r="OB68" i="2"/>
  <c r="OB76" i="2" s="1"/>
  <c r="OA68" i="2"/>
  <c r="OA74" i="2" s="1"/>
  <c r="OA80" i="2" s="1"/>
  <c r="NZ68" i="2"/>
  <c r="NZ76" i="2" s="1"/>
  <c r="NY68" i="2"/>
  <c r="NY72" i="2" s="1"/>
  <c r="NX68" i="2"/>
  <c r="NX74" i="2" s="1"/>
  <c r="NW68" i="2"/>
  <c r="NW76" i="2" s="1"/>
  <c r="NV68" i="2"/>
  <c r="NV76" i="2" s="1"/>
  <c r="NU68" i="2"/>
  <c r="NU72" i="2" s="1"/>
  <c r="NT68" i="2"/>
  <c r="NT76" i="2" s="1"/>
  <c r="NS68" i="2"/>
  <c r="NS76" i="2" s="1"/>
  <c r="NR68" i="2"/>
  <c r="NR74" i="2" s="1"/>
  <c r="NQ68" i="2"/>
  <c r="NQ72" i="2" s="1"/>
  <c r="NP68" i="2"/>
  <c r="NP76" i="2" s="1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 l="1"/>
  <c r="QE72" i="2"/>
  <c r="RB74" i="2"/>
  <c r="RB80" i="2" s="1"/>
  <c r="RB86" i="2" s="1"/>
  <c r="RK72" i="2"/>
  <c r="RI157" i="2"/>
  <c r="OD118" i="2"/>
  <c r="OP118" i="2"/>
  <c r="NY82" i="2"/>
  <c r="PY82" i="2"/>
  <c r="NY78" i="2"/>
  <c r="OF112" i="2"/>
  <c r="RI100" i="2"/>
  <c r="PL159" i="2"/>
  <c r="PL165" i="2" s="1"/>
  <c r="PL171" i="2" s="1"/>
  <c r="NR118" i="2"/>
  <c r="PB118" i="2"/>
  <c r="PJ173" i="2"/>
  <c r="NP88" i="2"/>
  <c r="OZ88" i="2"/>
  <c r="QA72" i="2"/>
  <c r="QH106" i="2"/>
  <c r="PL118" i="2"/>
  <c r="RH118" i="2"/>
  <c r="RT118" i="2"/>
  <c r="RT159" i="2"/>
  <c r="RT163" i="2" s="1"/>
  <c r="PN179" i="2"/>
  <c r="QT173" i="2"/>
  <c r="QK197" i="2"/>
  <c r="QK201" i="2" s="1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J177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61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NY94" i="2"/>
  <c r="OE94" i="2"/>
  <c r="OK94" i="2"/>
  <c r="OQ94" i="2"/>
  <c r="OW94" i="2"/>
  <c r="PC94" i="2"/>
  <c r="NY258" i="2"/>
  <c r="OK258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H100" i="2"/>
  <c r="OT100" i="2"/>
  <c r="NZ258" i="2"/>
  <c r="OL258" i="2"/>
  <c r="OX258" i="2"/>
  <c r="NX288" i="2"/>
  <c r="OJ288" i="2"/>
  <c r="OV288" i="2"/>
  <c r="PO72" i="2"/>
  <c r="QU72" i="2"/>
  <c r="QN82" i="2"/>
  <c r="PZ88" i="2"/>
  <c r="QL88" i="2"/>
  <c r="QX88" i="2"/>
  <c r="PG94" i="2"/>
  <c r="QL112" i="2"/>
  <c r="QL116" i="2" s="1"/>
  <c r="QX112" i="2"/>
  <c r="QX116" i="2" s="1"/>
  <c r="RD112" i="2"/>
  <c r="RD116" i="2" s="1"/>
  <c r="RP112" i="2"/>
  <c r="RP116" i="2" s="1"/>
  <c r="PW197" i="2"/>
  <c r="PW201" i="2" s="1"/>
  <c r="QC197" i="2"/>
  <c r="QC201" i="2" s="1"/>
  <c r="RA197" i="2"/>
  <c r="RA201" i="2" s="1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I82" i="2"/>
  <c r="ON82" i="2"/>
  <c r="OY74" i="2"/>
  <c r="OY80" i="2" s="1"/>
  <c r="OY84" i="2" s="1"/>
  <c r="OB78" i="2"/>
  <c r="ON78" i="2"/>
  <c r="NV88" i="2"/>
  <c r="NV84" i="2"/>
  <c r="OB88" i="2"/>
  <c r="OH88" i="2"/>
  <c r="OH84" i="2"/>
  <c r="ON88" i="2"/>
  <c r="OT88" i="2"/>
  <c r="OT84" i="2"/>
  <c r="NS90" i="2"/>
  <c r="OQ90" i="2"/>
  <c r="NS100" i="2"/>
  <c r="OE100" i="2"/>
  <c r="OQ100" i="2"/>
  <c r="PC100" i="2"/>
  <c r="PC96" i="2"/>
  <c r="MF214" i="2"/>
  <c r="OB27" i="2"/>
  <c r="OC31" i="2"/>
  <c r="OD36" i="2"/>
  <c r="NS72" i="2"/>
  <c r="OA72" i="2"/>
  <c r="OI72" i="2"/>
  <c r="OQ72" i="2"/>
  <c r="NT82" i="2"/>
  <c r="OE82" i="2"/>
  <c r="OK82" i="2"/>
  <c r="OO82" i="2"/>
  <c r="OU82" i="2"/>
  <c r="OZ82" i="2"/>
  <c r="OZ78" i="2"/>
  <c r="NQ78" i="2"/>
  <c r="OC78" i="2"/>
  <c r="OO78" i="2"/>
  <c r="NQ88" i="2"/>
  <c r="OC88" i="2"/>
  <c r="OC84" i="2"/>
  <c r="NV94" i="2"/>
  <c r="NV90" i="2"/>
  <c r="OH94" i="2"/>
  <c r="OH90" i="2"/>
  <c r="OT94" i="2"/>
  <c r="OT90" i="2"/>
  <c r="OQ96" i="2"/>
  <c r="NT72" i="2"/>
  <c r="OB72" i="2"/>
  <c r="OJ72" i="2"/>
  <c r="OR72" i="2"/>
  <c r="OZ72" i="2"/>
  <c r="NP82" i="2"/>
  <c r="OF82" i="2"/>
  <c r="OQ82" i="2"/>
  <c r="OF78" i="2"/>
  <c r="OR78" i="2"/>
  <c r="NY88" i="2"/>
  <c r="OW88" i="2"/>
  <c r="OK84" i="2"/>
  <c r="OE90" i="2"/>
  <c r="PC90" i="2"/>
  <c r="NP100" i="2"/>
  <c r="NP96" i="2"/>
  <c r="OB100" i="2"/>
  <c r="OB96" i="2"/>
  <c r="ON100" i="2"/>
  <c r="ON96" i="2"/>
  <c r="OZ100" i="2"/>
  <c r="OZ96" i="2"/>
  <c r="OE96" i="2"/>
  <c r="OF108" i="2"/>
  <c r="OJ118" i="2"/>
  <c r="OV118" i="2"/>
  <c r="NT88" i="2"/>
  <c r="NZ88" i="2"/>
  <c r="OF88" i="2"/>
  <c r="OL88" i="2"/>
  <c r="OR88" i="2"/>
  <c r="OX88" i="2"/>
  <c r="NZ84" i="2"/>
  <c r="OL84" i="2"/>
  <c r="OX84" i="2"/>
  <c r="NZ94" i="2"/>
  <c r="OL94" i="2"/>
  <c r="OX94" i="2"/>
  <c r="NZ90" i="2"/>
  <c r="OL90" i="2"/>
  <c r="OX90" i="2"/>
  <c r="NT100" i="2"/>
  <c r="NZ100" i="2"/>
  <c r="OF100" i="2"/>
  <c r="OL100" i="2"/>
  <c r="OR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08" i="2"/>
  <c r="PQ112" i="2"/>
  <c r="PQ108" i="2"/>
  <c r="QC112" i="2"/>
  <c r="QC108" i="2"/>
  <c r="QO112" i="2"/>
  <c r="QO116" i="2" s="1"/>
  <c r="QO108" i="2"/>
  <c r="OQ173" i="2"/>
  <c r="PC173" i="2"/>
  <c r="NY179" i="2"/>
  <c r="OK179" i="2"/>
  <c r="OW179" i="2"/>
  <c r="OK175" i="2"/>
  <c r="RP82" i="2"/>
  <c r="RP78" i="2"/>
  <c r="PZ94" i="2"/>
  <c r="PZ90" i="2"/>
  <c r="QX94" i="2"/>
  <c r="QX90" i="2"/>
  <c r="OO88" i="2"/>
  <c r="PA88" i="2"/>
  <c r="NQ94" i="2"/>
  <c r="NW94" i="2"/>
  <c r="OC94" i="2"/>
  <c r="OI94" i="2"/>
  <c r="OO94" i="2"/>
  <c r="OU94" i="2"/>
  <c r="PA94" i="2"/>
  <c r="NW100" i="2"/>
  <c r="OI100" i="2"/>
  <c r="OU100" i="2"/>
  <c r="OB112" i="2"/>
  <c r="OZ112" i="2"/>
  <c r="OZ116" i="2" s="1"/>
  <c r="NO118" i="2"/>
  <c r="OA118" i="2"/>
  <c r="OM118" i="2"/>
  <c r="OY118" i="2"/>
  <c r="OA116" i="2"/>
  <c r="OY116" i="2"/>
  <c r="NT173" i="2"/>
  <c r="OF173" i="2"/>
  <c r="OR173" i="2"/>
  <c r="NT179" i="2"/>
  <c r="OF179" i="2"/>
  <c r="OR179" i="2"/>
  <c r="OX179" i="2"/>
  <c r="NY185" i="2"/>
  <c r="OK185" i="2"/>
  <c r="NV197" i="2"/>
  <c r="NV201" i="2" s="1"/>
  <c r="ON197" i="2"/>
  <c r="ON201" i="2" s="1"/>
  <c r="OZ197" i="2"/>
  <c r="QW82" i="2"/>
  <c r="RU82" i="2"/>
  <c r="RL82" i="2"/>
  <c r="RL78" i="2"/>
  <c r="QN78" i="2"/>
  <c r="PC157" i="2"/>
  <c r="NP173" i="2"/>
  <c r="OB173" i="2"/>
  <c r="ON173" i="2"/>
  <c r="OZ173" i="2"/>
  <c r="NZ185" i="2"/>
  <c r="NZ181" i="2"/>
  <c r="OL185" i="2"/>
  <c r="OL181" i="2"/>
  <c r="NQ197" i="2"/>
  <c r="OC197" i="2"/>
  <c r="OO197" i="2"/>
  <c r="OO201" i="2" s="1"/>
  <c r="PA197" i="2"/>
  <c r="PA201" i="2" s="1"/>
  <c r="NR203" i="2"/>
  <c r="OD203" i="2"/>
  <c r="OD201" i="2"/>
  <c r="OP203" i="2"/>
  <c r="PB203" i="2"/>
  <c r="PB201" i="2"/>
  <c r="OP201" i="2"/>
  <c r="OB214" i="2" s="1"/>
  <c r="PT82" i="2"/>
  <c r="PT78" i="2"/>
  <c r="RU88" i="2"/>
  <c r="RU84" i="2"/>
  <c r="QK167" i="2"/>
  <c r="QK163" i="2"/>
  <c r="NP179" i="2"/>
  <c r="OB179" i="2"/>
  <c r="ON179" i="2"/>
  <c r="OT179" i="2"/>
  <c r="OZ179" i="2"/>
  <c r="NV185" i="2"/>
  <c r="OH185" i="2"/>
  <c r="NY197" i="2"/>
  <c r="NY201" i="2" s="1"/>
  <c r="OK197" i="2"/>
  <c r="OW197" i="2"/>
  <c r="NY193" i="2"/>
  <c r="OK193" i="2"/>
  <c r="OW193" i="2"/>
  <c r="NU203" i="2"/>
  <c r="OG203" i="2"/>
  <c r="OS203" i="2"/>
  <c r="NU201" i="2"/>
  <c r="OS201" i="2"/>
  <c r="NV258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N88" i="2"/>
  <c r="QZ88" i="2"/>
  <c r="RP88" i="2"/>
  <c r="QZ84" i="2"/>
  <c r="PV94" i="2"/>
  <c r="PV90" i="2"/>
  <c r="QT94" i="2"/>
  <c r="QT90" i="2"/>
  <c r="PS100" i="2"/>
  <c r="RO100" i="2"/>
  <c r="PY94" i="2"/>
  <c r="PT106" i="2"/>
  <c r="PT102" i="2"/>
  <c r="RP106" i="2"/>
  <c r="RP120" i="2" s="1"/>
  <c r="RP102" i="2"/>
  <c r="PL163" i="2"/>
  <c r="QU185" i="2"/>
  <c r="QC193" i="2"/>
  <c r="NQ179" i="2"/>
  <c r="OC179" i="2"/>
  <c r="OO179" i="2"/>
  <c r="PA179" i="2"/>
  <c r="OT175" i="2"/>
  <c r="NQ185" i="2"/>
  <c r="OC185" i="2"/>
  <c r="OF197" i="2"/>
  <c r="OR197" i="2"/>
  <c r="OR201" i="2" s="1"/>
  <c r="NX203" i="2"/>
  <c r="OJ203" i="2"/>
  <c r="OV203" i="2"/>
  <c r="NQ258" i="2"/>
  <c r="OC258" i="2"/>
  <c r="OO258" i="2"/>
  <c r="PK82" i="2"/>
  <c r="QI82" i="2"/>
  <c r="RG82" i="2"/>
  <c r="PG72" i="2"/>
  <c r="PW72" i="2"/>
  <c r="QM72" i="2"/>
  <c r="RC72" i="2"/>
  <c r="RS72" i="2"/>
  <c r="PH82" i="2"/>
  <c r="PR74" i="2"/>
  <c r="PR80" i="2" s="1"/>
  <c r="PR86" i="2" s="1"/>
  <c r="QB82" i="2"/>
  <c r="QF82" i="2"/>
  <c r="QP74" i="2"/>
  <c r="QP78" i="2" s="1"/>
  <c r="QZ82" i="2"/>
  <c r="RD82" i="2"/>
  <c r="RN74" i="2"/>
  <c r="RN80" i="2" s="1"/>
  <c r="RN86" i="2" s="1"/>
  <c r="QF78" i="2"/>
  <c r="QC88" i="2"/>
  <c r="QC84" i="2"/>
  <c r="RA88" i="2"/>
  <c r="RL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 s="1"/>
  <c r="RS193" i="2"/>
  <c r="QS40" i="2"/>
  <c r="QT22" i="2"/>
  <c r="QS34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C94" i="2"/>
  <c r="RI94" i="2"/>
  <c r="RO94" i="2"/>
  <c r="RU94" i="2"/>
  <c r="PE106" i="2"/>
  <c r="PQ106" i="2"/>
  <c r="RA106" i="2"/>
  <c r="RM106" i="2"/>
  <c r="PO157" i="2"/>
  <c r="PO159" i="2"/>
  <c r="PO165" i="2" s="1"/>
  <c r="PW157" i="2"/>
  <c r="PW167" i="2"/>
  <c r="QM157" i="2"/>
  <c r="QM159" i="2"/>
  <c r="QM165" i="2" s="1"/>
  <c r="RK157" i="2"/>
  <c r="RK159" i="2"/>
  <c r="RK163" i="2" s="1"/>
  <c r="QO167" i="2"/>
  <c r="QO163" i="2"/>
  <c r="RF173" i="2"/>
  <c r="PE94" i="2"/>
  <c r="PK94" i="2"/>
  <c r="PQ94" i="2"/>
  <c r="PW94" i="2"/>
  <c r="QC94" i="2"/>
  <c r="RA94" i="2"/>
  <c r="RG94" i="2"/>
  <c r="RM94" i="2"/>
  <c r="QL129" i="2"/>
  <c r="PP106" i="2"/>
  <c r="RL106" i="2"/>
  <c r="PV112" i="2"/>
  <c r="PV116" i="2" s="1"/>
  <c r="QH112" i="2"/>
  <c r="QH116" i="2" s="1"/>
  <c r="QZ112" i="2"/>
  <c r="QZ116" i="2" s="1"/>
  <c r="RL112" i="2"/>
  <c r="RL120" i="2" s="1"/>
  <c r="RR112" i="2"/>
  <c r="RR116" i="2" s="1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 s="1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 s="1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U9" i="2"/>
  <c r="QS22" i="2"/>
  <c r="QS36" i="2"/>
  <c r="QT37" i="2"/>
  <c r="QU27" i="2"/>
  <c r="QU40" i="2"/>
  <c r="QU16" i="2"/>
  <c r="QS27" i="2"/>
  <c r="QT36" i="2"/>
  <c r="QS37" i="2"/>
  <c r="QT27" i="2"/>
  <c r="QS31" i="2"/>
  <c r="QU36" i="2"/>
  <c r="PI80" i="2"/>
  <c r="PI78" i="2"/>
  <c r="PU80" i="2"/>
  <c r="PU78" i="2"/>
  <c r="QG80" i="2"/>
  <c r="QG78" i="2"/>
  <c r="QS80" i="2"/>
  <c r="QS78" i="2"/>
  <c r="RE80" i="2"/>
  <c r="RE78" i="2"/>
  <c r="RQ80" i="2"/>
  <c r="RQ78" i="2"/>
  <c r="PF86" i="2"/>
  <c r="RB84" i="2"/>
  <c r="PO80" i="2"/>
  <c r="PO78" i="2"/>
  <c r="QA78" i="2"/>
  <c r="QA80" i="2"/>
  <c r="QM78" i="2"/>
  <c r="QM80" i="2"/>
  <c r="QY78" i="2"/>
  <c r="QY80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I76" i="2"/>
  <c r="RM76" i="2"/>
  <c r="RU76" i="2"/>
  <c r="QP80" i="2"/>
  <c r="PM82" i="2"/>
  <c r="PW82" i="2"/>
  <c r="QK82" i="2"/>
  <c r="QU82" i="2"/>
  <c r="RI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E116" i="2"/>
  <c r="PK108" i="2"/>
  <c r="PK112" i="2"/>
  <c r="QQ108" i="2"/>
  <c r="QQ112" i="2"/>
  <c r="RG108" i="2"/>
  <c r="RG112" i="2"/>
  <c r="PI171" i="2"/>
  <c r="PI169" i="2"/>
  <c r="QG169" i="2"/>
  <c r="QG171" i="2"/>
  <c r="QS169" i="2"/>
  <c r="QS171" i="2"/>
  <c r="RE169" i="2"/>
  <c r="RE171" i="2"/>
  <c r="QU22" i="2"/>
  <c r="QT31" i="2"/>
  <c r="QT34" i="2"/>
  <c r="QS9" i="2"/>
  <c r="QS16" i="2"/>
  <c r="QU31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A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N84" i="2"/>
  <c r="QX84" i="2"/>
  <c r="QH94" i="2"/>
  <c r="QL94" i="2"/>
  <c r="PN88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Q116" i="2"/>
  <c r="PW108" i="2"/>
  <c r="PW112" i="2"/>
  <c r="RC108" i="2"/>
  <c r="RC112" i="2"/>
  <c r="RS108" i="2"/>
  <c r="RS112" i="2"/>
  <c r="PJ106" i="2"/>
  <c r="PZ106" i="2"/>
  <c r="QX106" i="2"/>
  <c r="RF106" i="2"/>
  <c r="QT9" i="2"/>
  <c r="QT16" i="2"/>
  <c r="PI72" i="2"/>
  <c r="PU72" i="2"/>
  <c r="PY72" i="2"/>
  <c r="QG72" i="2"/>
  <c r="QS72" i="2"/>
  <c r="QW72" i="2"/>
  <c r="RE72" i="2"/>
  <c r="RQ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 s="1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C116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J175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D27" i="2"/>
  <c r="OC34" i="2"/>
  <c r="OD9" i="2"/>
  <c r="OB31" i="2"/>
  <c r="OD37" i="2"/>
  <c r="OD40" i="2"/>
  <c r="OD16" i="2"/>
  <c r="OB34" i="2"/>
  <c r="OB36" i="2"/>
  <c r="NO84" i="2"/>
  <c r="NO86" i="2"/>
  <c r="NR78" i="2"/>
  <c r="NR80" i="2"/>
  <c r="OD78" i="2"/>
  <c r="OD80" i="2"/>
  <c r="OP78" i="2"/>
  <c r="OP80" i="2"/>
  <c r="PB78" i="2"/>
  <c r="PB80" i="2"/>
  <c r="OA84" i="2"/>
  <c r="OA86" i="2"/>
  <c r="OM84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A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 s="1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 s="1"/>
  <c r="OH106" i="2"/>
  <c r="OL106" i="2"/>
  <c r="OT106" i="2"/>
  <c r="OX106" i="2"/>
  <c r="OX114" i="2" s="1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 s="1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 s="1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R191" i="2"/>
  <c r="OX187" i="2"/>
  <c r="OX191" i="2"/>
  <c r="OX185" i="2"/>
  <c r="NQ201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Y276" i="2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 l="1"/>
  <c r="NV199" i="2"/>
  <c r="OT114" i="2"/>
  <c r="RI114" i="2"/>
  <c r="OY78" i="2"/>
  <c r="OL199" i="2"/>
  <c r="NV284" i="2"/>
  <c r="NW199" i="2"/>
  <c r="NP114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PS114" i="2"/>
  <c r="QC114" i="2"/>
  <c r="RQ169" i="2"/>
  <c r="NT114" i="2"/>
  <c r="OR114" i="2"/>
  <c r="PT114" i="2"/>
  <c r="QT199" i="2"/>
  <c r="RM199" i="2"/>
  <c r="NY284" i="2"/>
  <c r="OI284" i="2"/>
  <c r="OC199" i="2"/>
  <c r="OU114" i="2"/>
  <c r="PG199" i="2"/>
  <c r="PP199" i="2"/>
  <c r="PX165" i="2"/>
  <c r="PO163" i="2"/>
  <c r="RB78" i="2"/>
  <c r="RF114" i="2"/>
  <c r="PE114" i="2"/>
  <c r="OE114" i="2"/>
  <c r="OH114" i="2"/>
  <c r="OK284" i="2"/>
  <c r="NZ199" i="2"/>
  <c r="NS114" i="2"/>
  <c r="QL199" i="2"/>
  <c r="QN199" i="2"/>
  <c r="RQ163" i="2"/>
  <c r="PF78" i="2"/>
  <c r="ON199" i="2"/>
  <c r="PM199" i="2"/>
  <c r="OE284" i="2"/>
  <c r="OL284" i="2"/>
  <c r="NQ284" i="2"/>
  <c r="QK120" i="2"/>
  <c r="OK205" i="2"/>
  <c r="PQ120" i="2"/>
  <c r="OK201" i="2"/>
  <c r="OK199" i="2"/>
  <c r="NT199" i="2"/>
  <c r="NQ199" i="2"/>
  <c r="OZ114" i="2"/>
  <c r="NW114" i="2"/>
  <c r="OC114" i="2"/>
  <c r="QW199" i="2"/>
  <c r="QZ199" i="2"/>
  <c r="PH199" i="2"/>
  <c r="QQ114" i="2"/>
  <c r="RM114" i="2"/>
  <c r="PP114" i="2"/>
  <c r="QD80" i="2"/>
  <c r="QD86" i="2" s="1"/>
  <c r="RA114" i="2"/>
  <c r="OF205" i="2"/>
  <c r="PC114" i="2"/>
  <c r="OL114" i="2"/>
  <c r="RS114" i="2"/>
  <c r="RD114" i="2"/>
  <c r="PR78" i="2"/>
  <c r="NP199" i="2"/>
  <c r="OQ114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QL120" i="2"/>
  <c r="PM114" i="2"/>
  <c r="QX114" i="2"/>
  <c r="QH120" i="2"/>
  <c r="RN84" i="2"/>
  <c r="PC284" i="2"/>
  <c r="OQ284" i="2"/>
  <c r="NS284" i="2"/>
  <c r="OO284" i="2"/>
  <c r="NQ205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QU4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 s="1"/>
  <c r="PL169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QT44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PF92" i="2"/>
  <c r="PF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 s="1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 s="1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PL175" i="2"/>
  <c r="PL177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QJ181" i="2"/>
  <c r="QJ183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QS44" i="2"/>
  <c r="RQ177" i="2"/>
  <c r="RQ175" i="2"/>
  <c r="QS177" i="2"/>
  <c r="QS175" i="2"/>
  <c r="PU177" i="2"/>
  <c r="PU175" i="2"/>
  <c r="RR120" i="2"/>
  <c r="QQ116" i="2"/>
  <c r="QQ120" i="2"/>
  <c r="PV120" i="2"/>
  <c r="QY84" i="2"/>
  <c r="QY86" i="2"/>
  <c r="QA84" i="2"/>
  <c r="QA86" i="2"/>
  <c r="OD44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 s="1"/>
  <c r="OR120" i="2"/>
  <c r="OD125" i="2" s="1"/>
  <c r="OQ116" i="2"/>
  <c r="OC129" i="2" s="1"/>
  <c r="OQ120" i="2"/>
  <c r="OC120" i="2"/>
  <c r="OC116" i="2"/>
  <c r="OK120" i="2"/>
  <c r="OK116" i="2"/>
  <c r="OX120" i="2"/>
  <c r="OX116" i="2"/>
  <c r="OE116" i="2"/>
  <c r="OE120" i="2"/>
  <c r="NQ120" i="2"/>
  <c r="NQ116" i="2"/>
  <c r="OB44" i="2"/>
  <c r="OA92" i="2"/>
  <c r="OA90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 s="1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OD210" i="2" s="1"/>
  <c r="NV205" i="2"/>
  <c r="OO205" i="2"/>
  <c r="NY205" i="2"/>
  <c r="ON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Z120" i="2"/>
  <c r="OC44" i="2"/>
  <c r="OA175" i="2"/>
  <c r="OA177" i="2"/>
  <c r="OI116" i="2"/>
  <c r="OI120" i="2"/>
  <c r="OW114" i="2"/>
  <c r="OK114" i="2"/>
  <c r="NU80" i="2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OC125" i="2" l="1"/>
  <c r="RH183" i="2"/>
  <c r="QD84" i="2"/>
  <c r="OY90" i="2"/>
  <c r="OC210" i="2"/>
  <c r="RH86" i="2"/>
  <c r="RH84" i="2"/>
  <c r="QJ86" i="2"/>
  <c r="QJ84" i="2"/>
  <c r="PL86" i="2"/>
  <c r="PL84" i="2"/>
  <c r="RT84" i="2"/>
  <c r="RT86" i="2"/>
  <c r="QV84" i="2"/>
  <c r="QV86" i="2"/>
  <c r="PX84" i="2"/>
  <c r="PX86" i="2"/>
  <c r="QY92" i="2"/>
  <c r="QY90" i="2"/>
  <c r="PX175" i="2"/>
  <c r="PX177" i="2"/>
  <c r="RT175" i="2"/>
  <c r="RT177" i="2"/>
  <c r="QS90" i="2"/>
  <c r="QS92" i="2"/>
  <c r="RB96" i="2"/>
  <c r="RB98" i="2"/>
  <c r="PF171" i="2"/>
  <c r="PF169" i="2"/>
  <c r="RB171" i="2"/>
  <c r="RB169" i="2"/>
  <c r="QA169" i="2"/>
  <c r="QA171" i="2"/>
  <c r="QP90" i="2"/>
  <c r="QP92" i="2"/>
  <c r="RE183" i="2"/>
  <c r="RE181" i="2"/>
  <c r="RH189" i="2"/>
  <c r="RH187" i="2"/>
  <c r="PI92" i="2"/>
  <c r="PI90" i="2"/>
  <c r="RE92" i="2"/>
  <c r="RE90" i="2"/>
  <c r="PR171" i="2"/>
  <c r="PR169" i="2"/>
  <c r="RN171" i="2"/>
  <c r="RN169" i="2"/>
  <c r="PU183" i="2"/>
  <c r="PU181" i="2"/>
  <c r="RQ183" i="2"/>
  <c r="RQ181" i="2"/>
  <c r="PU90" i="2"/>
  <c r="PU92" i="2"/>
  <c r="RQ90" i="2"/>
  <c r="RQ92" i="2"/>
  <c r="PO92" i="2"/>
  <c r="PO90" i="2"/>
  <c r="PI183" i="2"/>
  <c r="PI181" i="2"/>
  <c r="PO177" i="2"/>
  <c r="PO175" i="2"/>
  <c r="PL181" i="2"/>
  <c r="PL183" i="2"/>
  <c r="QM92" i="2"/>
  <c r="QM90" i="2"/>
  <c r="QM177" i="2"/>
  <c r="QM175" i="2"/>
  <c r="QA92" i="2"/>
  <c r="QA90" i="2"/>
  <c r="QJ189" i="2"/>
  <c r="QJ187" i="2"/>
  <c r="QV175" i="2"/>
  <c r="QV177" i="2"/>
  <c r="RN96" i="2"/>
  <c r="RN98" i="2"/>
  <c r="QD171" i="2"/>
  <c r="QD169" i="2"/>
  <c r="QG183" i="2"/>
  <c r="QG181" i="2"/>
  <c r="QD92" i="2"/>
  <c r="QD90" i="2"/>
  <c r="QG92" i="2"/>
  <c r="QG90" i="2"/>
  <c r="PF96" i="2"/>
  <c r="PF98" i="2"/>
  <c r="PR96" i="2"/>
  <c r="PR98" i="2"/>
  <c r="QP171" i="2"/>
  <c r="QP169" i="2"/>
  <c r="QS183" i="2"/>
  <c r="QS181" i="2"/>
  <c r="RK92" i="2"/>
  <c r="RK90" i="2"/>
  <c r="RK177" i="2"/>
  <c r="RK175" i="2"/>
  <c r="QY169" i="2"/>
  <c r="QY171" i="2"/>
  <c r="OP177" i="2"/>
  <c r="OP175" i="2"/>
  <c r="OG171" i="2"/>
  <c r="OG169" i="2"/>
  <c r="NO256" i="2"/>
  <c r="NO254" i="2"/>
  <c r="PB92" i="2"/>
  <c r="PB90" i="2"/>
  <c r="OM183" i="2"/>
  <c r="OM181" i="2"/>
  <c r="OA256" i="2"/>
  <c r="OA254" i="2"/>
  <c r="NR262" i="2"/>
  <c r="NR260" i="2"/>
  <c r="NU262" i="2"/>
  <c r="NU260" i="2"/>
  <c r="OM98" i="2"/>
  <c r="OM96" i="2"/>
  <c r="NX90" i="2"/>
  <c r="NX92" i="2"/>
  <c r="NU86" i="2"/>
  <c r="NU84" i="2"/>
  <c r="OG86" i="2"/>
  <c r="OG84" i="2"/>
  <c r="NR177" i="2"/>
  <c r="NR175" i="2"/>
  <c r="PB256" i="2"/>
  <c r="PB254" i="2"/>
  <c r="NR92" i="2"/>
  <c r="NR90" i="2"/>
  <c r="OA98" i="2"/>
  <c r="OA96" i="2"/>
  <c r="OV262" i="2"/>
  <c r="OV260" i="2"/>
  <c r="OA181" i="2"/>
  <c r="OA183" i="2"/>
  <c r="OS171" i="2"/>
  <c r="OS169" i="2"/>
  <c r="NO98" i="2"/>
  <c r="NO96" i="2"/>
  <c r="OD92" i="2"/>
  <c r="OD90" i="2"/>
  <c r="OV171" i="2"/>
  <c r="OV169" i="2"/>
  <c r="OJ262" i="2"/>
  <c r="OJ260" i="2"/>
  <c r="OY256" i="2"/>
  <c r="OY254" i="2"/>
  <c r="NO183" i="2"/>
  <c r="NO181" i="2"/>
  <c r="PB177" i="2"/>
  <c r="PB175" i="2"/>
  <c r="OJ171" i="2"/>
  <c r="OJ169" i="2"/>
  <c r="OP262" i="2"/>
  <c r="OP260" i="2"/>
  <c r="OS262" i="2"/>
  <c r="OS260" i="2"/>
  <c r="OV90" i="2"/>
  <c r="OV92" i="2"/>
  <c r="NU177" i="2"/>
  <c r="NU175" i="2"/>
  <c r="NX183" i="2"/>
  <c r="NX181" i="2"/>
  <c r="OY98" i="2"/>
  <c r="OY96" i="2"/>
  <c r="OY183" i="2"/>
  <c r="OY181" i="2"/>
  <c r="OD262" i="2"/>
  <c r="OD260" i="2"/>
  <c r="OG262" i="2"/>
  <c r="OG260" i="2"/>
  <c r="OJ90" i="2"/>
  <c r="OJ92" i="2"/>
  <c r="OS86" i="2"/>
  <c r="OS84" i="2"/>
  <c r="OP92" i="2"/>
  <c r="OP90" i="2"/>
  <c r="OD177" i="2"/>
  <c r="OD175" i="2"/>
  <c r="NX262" i="2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PX92" i="2" l="1"/>
  <c r="PX90" i="2"/>
  <c r="RT90" i="2"/>
  <c r="RT92" i="2"/>
  <c r="QJ90" i="2"/>
  <c r="QJ92" i="2"/>
  <c r="QV90" i="2"/>
  <c r="QV92" i="2"/>
  <c r="PL90" i="2"/>
  <c r="PL92" i="2"/>
  <c r="RH90" i="2"/>
  <c r="RH92" i="2"/>
  <c r="QY177" i="2"/>
  <c r="QY175" i="2"/>
  <c r="PF104" i="2"/>
  <c r="PF102" i="2"/>
  <c r="RN104" i="2"/>
  <c r="RN102" i="2"/>
  <c r="PL189" i="2"/>
  <c r="PL187" i="2"/>
  <c r="RQ98" i="2"/>
  <c r="RQ96" i="2"/>
  <c r="QA177" i="2"/>
  <c r="QA175" i="2"/>
  <c r="QS98" i="2"/>
  <c r="QS96" i="2"/>
  <c r="PX181" i="2"/>
  <c r="PX183" i="2"/>
  <c r="RK98" i="2"/>
  <c r="RK96" i="2"/>
  <c r="QS189" i="2"/>
  <c r="QS187" i="2"/>
  <c r="QP175" i="2"/>
  <c r="QP177" i="2"/>
  <c r="QG189" i="2"/>
  <c r="QG187" i="2"/>
  <c r="QJ193" i="2"/>
  <c r="QJ195" i="2"/>
  <c r="QM183" i="2"/>
  <c r="QM181" i="2"/>
  <c r="PI189" i="2"/>
  <c r="PI187" i="2"/>
  <c r="PU189" i="2"/>
  <c r="PU187" i="2"/>
  <c r="PR175" i="2"/>
  <c r="PR177" i="2"/>
  <c r="PI98" i="2"/>
  <c r="PI96" i="2"/>
  <c r="RE189" i="2"/>
  <c r="RE187" i="2"/>
  <c r="PF175" i="2"/>
  <c r="PF177" i="2"/>
  <c r="PR104" i="2"/>
  <c r="PR102" i="2"/>
  <c r="QV181" i="2"/>
  <c r="QV183" i="2"/>
  <c r="PU98" i="2"/>
  <c r="PU96" i="2"/>
  <c r="QP96" i="2"/>
  <c r="QP98" i="2"/>
  <c r="RB104" i="2"/>
  <c r="RB102" i="2"/>
  <c r="RT181" i="2"/>
  <c r="RT183" i="2"/>
  <c r="RK183" i="2"/>
  <c r="RK181" i="2"/>
  <c r="QG98" i="2"/>
  <c r="QG96" i="2"/>
  <c r="QD96" i="2"/>
  <c r="QD98" i="2"/>
  <c r="QD175" i="2"/>
  <c r="QD177" i="2"/>
  <c r="QA98" i="2"/>
  <c r="QA96" i="2"/>
  <c r="QM98" i="2"/>
  <c r="QM96" i="2"/>
  <c r="PO183" i="2"/>
  <c r="PO181" i="2"/>
  <c r="PO98" i="2"/>
  <c r="PO96" i="2"/>
  <c r="RQ189" i="2"/>
  <c r="RQ187" i="2"/>
  <c r="RN175" i="2"/>
  <c r="RN177" i="2"/>
  <c r="RE98" i="2"/>
  <c r="RE96" i="2"/>
  <c r="RH193" i="2"/>
  <c r="RH195" i="2"/>
  <c r="RB175" i="2"/>
  <c r="RB177" i="2"/>
  <c r="QY98" i="2"/>
  <c r="QY96" i="2"/>
  <c r="OJ98" i="2"/>
  <c r="OJ96" i="2"/>
  <c r="OA187" i="2"/>
  <c r="OA189" i="2"/>
  <c r="NX98" i="2"/>
  <c r="NX96" i="2"/>
  <c r="OM260" i="2"/>
  <c r="OM262" i="2"/>
  <c r="OD183" i="2"/>
  <c r="OD181" i="2"/>
  <c r="OP98" i="2"/>
  <c r="OP96" i="2"/>
  <c r="OG268" i="2"/>
  <c r="OG266" i="2"/>
  <c r="OY189" i="2"/>
  <c r="OY187" i="2"/>
  <c r="OY104" i="2"/>
  <c r="OY102" i="2"/>
  <c r="NU183" i="2"/>
  <c r="NU181" i="2"/>
  <c r="OJ177" i="2"/>
  <c r="OJ175" i="2"/>
  <c r="PB181" i="2"/>
  <c r="PB183" i="2"/>
  <c r="OY260" i="2"/>
  <c r="OY262" i="2"/>
  <c r="OV177" i="2"/>
  <c r="OV175" i="2"/>
  <c r="NO104" i="2"/>
  <c r="NO102" i="2"/>
  <c r="OA104" i="2"/>
  <c r="OA102" i="2"/>
  <c r="PB262" i="2"/>
  <c r="PB260" i="2"/>
  <c r="NR183" i="2"/>
  <c r="NR181" i="2"/>
  <c r="NU268" i="2"/>
  <c r="NU266" i="2"/>
  <c r="OA260" i="2"/>
  <c r="OA262" i="2"/>
  <c r="PB98" i="2"/>
  <c r="PB96" i="2"/>
  <c r="NO260" i="2"/>
  <c r="NO262" i="2"/>
  <c r="OP181" i="2"/>
  <c r="OP183" i="2"/>
  <c r="OV98" i="2"/>
  <c r="OV96" i="2"/>
  <c r="NX266" i="2"/>
  <c r="NX268" i="2"/>
  <c r="OS92" i="2"/>
  <c r="OS90" i="2"/>
  <c r="OD268" i="2"/>
  <c r="OD266" i="2"/>
  <c r="NX187" i="2"/>
  <c r="NX189" i="2"/>
  <c r="OS268" i="2"/>
  <c r="OS266" i="2"/>
  <c r="OP268" i="2"/>
  <c r="OP266" i="2"/>
  <c r="NO187" i="2"/>
  <c r="NO189" i="2"/>
  <c r="OJ266" i="2"/>
  <c r="OJ268" i="2"/>
  <c r="OD98" i="2"/>
  <c r="OD96" i="2"/>
  <c r="OS177" i="2"/>
  <c r="OS175" i="2"/>
  <c r="OV266" i="2"/>
  <c r="OV268" i="2"/>
  <c r="NR98" i="2"/>
  <c r="NR96" i="2"/>
  <c r="OG92" i="2"/>
  <c r="OG90" i="2"/>
  <c r="NU92" i="2"/>
  <c r="NU90" i="2"/>
  <c r="OM104" i="2"/>
  <c r="OM102" i="2"/>
  <c r="NR268" i="2"/>
  <c r="NR266" i="2"/>
  <c r="OM189" i="2"/>
  <c r="OM187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 l="1"/>
  <c r="RH98" i="2"/>
  <c r="RH96" i="2"/>
  <c r="QV98" i="2"/>
  <c r="QV96" i="2"/>
  <c r="RT98" i="2"/>
  <c r="RT96" i="2"/>
  <c r="PL98" i="2"/>
  <c r="PL96" i="2"/>
  <c r="QJ98" i="2"/>
  <c r="QJ96" i="2"/>
  <c r="PX98" i="2"/>
  <c r="PX96" i="2"/>
  <c r="QY102" i="2"/>
  <c r="QY104" i="2"/>
  <c r="PO102" i="2"/>
  <c r="PO104" i="2"/>
  <c r="QM102" i="2"/>
  <c r="QM104" i="2"/>
  <c r="QG104" i="2"/>
  <c r="QG102" i="2"/>
  <c r="RB110" i="2"/>
  <c r="RB108" i="2"/>
  <c r="PU104" i="2"/>
  <c r="PU102" i="2"/>
  <c r="PR110" i="2"/>
  <c r="PR108" i="2"/>
  <c r="RE195" i="2"/>
  <c r="RE193" i="2"/>
  <c r="QM187" i="2"/>
  <c r="QM189" i="2"/>
  <c r="QG193" i="2"/>
  <c r="QG195" i="2"/>
  <c r="RK102" i="2"/>
  <c r="RK104" i="2"/>
  <c r="QA183" i="2"/>
  <c r="QA181" i="2"/>
  <c r="PL193" i="2"/>
  <c r="PL195" i="2"/>
  <c r="RB183" i="2"/>
  <c r="RB181" i="2"/>
  <c r="QD104" i="2"/>
  <c r="QD102" i="2"/>
  <c r="RT189" i="2"/>
  <c r="RT187" i="2"/>
  <c r="QP104" i="2"/>
  <c r="QP102" i="2"/>
  <c r="QV189" i="2"/>
  <c r="QV187" i="2"/>
  <c r="PF183" i="2"/>
  <c r="PF181" i="2"/>
  <c r="PF110" i="2"/>
  <c r="PF108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QS195" i="2"/>
  <c r="QS193" i="2"/>
  <c r="QS104" i="2"/>
  <c r="QS102" i="2"/>
  <c r="RQ104" i="2"/>
  <c r="RQ102" i="2"/>
  <c r="RN110" i="2"/>
  <c r="RN108" i="2"/>
  <c r="RN183" i="2"/>
  <c r="RN181" i="2"/>
  <c r="QD183" i="2"/>
  <c r="QD181" i="2"/>
  <c r="PR183" i="2"/>
  <c r="PR181" i="2"/>
  <c r="QP183" i="2"/>
  <c r="QP181" i="2"/>
  <c r="PX189" i="2"/>
  <c r="PX187" i="2"/>
  <c r="QY183" i="2"/>
  <c r="QY181" i="2"/>
  <c r="NO193" i="2"/>
  <c r="NO195" i="2"/>
  <c r="NX195" i="2"/>
  <c r="NX193" i="2"/>
  <c r="NX274" i="2"/>
  <c r="NX272" i="2"/>
  <c r="NO268" i="2"/>
  <c r="NO266" i="2"/>
  <c r="PB187" i="2"/>
  <c r="PB189" i="2"/>
  <c r="OM268" i="2"/>
  <c r="OM266" i="2"/>
  <c r="NX104" i="2"/>
  <c r="NX102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OA110" i="2"/>
  <c r="OA108" i="2"/>
  <c r="NO110" i="2"/>
  <c r="NO108" i="2"/>
  <c r="OY110" i="2"/>
  <c r="OY108" i="2"/>
  <c r="OG274" i="2"/>
  <c r="OG272" i="2"/>
  <c r="OP104" i="2"/>
  <c r="OP102" i="2"/>
  <c r="OA193" i="2"/>
  <c r="OA195" i="2"/>
  <c r="OV274" i="2"/>
  <c r="OV272" i="2"/>
  <c r="OJ274" i="2"/>
  <c r="OJ272" i="2"/>
  <c r="OP187" i="2"/>
  <c r="OP189" i="2"/>
  <c r="OA268" i="2"/>
  <c r="OA266" i="2"/>
  <c r="OY268" i="2"/>
  <c r="OY266" i="2"/>
  <c r="OJ104" i="2"/>
  <c r="OJ102" i="2"/>
  <c r="OM193" i="2"/>
  <c r="OM195" i="2"/>
  <c r="OM110" i="2"/>
  <c r="OM108" i="2"/>
  <c r="NR104" i="2"/>
  <c r="NR102" i="2"/>
  <c r="OD104" i="2"/>
  <c r="OD102" i="2"/>
  <c r="OS274" i="2"/>
  <c r="OS272" i="2"/>
  <c r="OS96" i="2"/>
  <c r="OS98" i="2"/>
  <c r="OV104" i="2"/>
  <c r="OV102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PX104" i="2" l="1"/>
  <c r="PX102" i="2"/>
  <c r="PL104" i="2"/>
  <c r="PL102" i="2"/>
  <c r="QV104" i="2"/>
  <c r="QV102" i="2"/>
  <c r="QJ104" i="2"/>
  <c r="QJ102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QY189" i="2"/>
  <c r="QY187" i="2"/>
  <c r="QP187" i="2"/>
  <c r="QP189" i="2"/>
  <c r="QD187" i="2"/>
  <c r="QD189" i="2"/>
  <c r="QS110" i="2"/>
  <c r="QS108" i="2"/>
  <c r="RE110" i="2"/>
  <c r="RE108" i="2"/>
  <c r="PF187" i="2"/>
  <c r="PF189" i="2"/>
  <c r="QP110" i="2"/>
  <c r="QP108" i="2"/>
  <c r="QD110" i="2"/>
  <c r="QD108" i="2"/>
  <c r="PU110" i="2"/>
  <c r="PU108" i="2"/>
  <c r="QG110" i="2"/>
  <c r="QG108" i="2"/>
  <c r="QA110" i="2"/>
  <c r="QA108" i="2"/>
  <c r="QM110" i="2"/>
  <c r="QM108" i="2"/>
  <c r="QY110" i="2"/>
  <c r="QY108" i="2"/>
  <c r="PX193" i="2"/>
  <c r="PX195" i="2"/>
  <c r="PR187" i="2"/>
  <c r="PR189" i="2"/>
  <c r="RN187" i="2"/>
  <c r="RN189" i="2"/>
  <c r="RQ110" i="2"/>
  <c r="RQ108" i="2"/>
  <c r="PI110" i="2"/>
  <c r="PI108" i="2"/>
  <c r="QV193" i="2"/>
  <c r="QV195" i="2"/>
  <c r="RT193" i="2"/>
  <c r="RT195" i="2"/>
  <c r="RB187" i="2"/>
  <c r="RB189" i="2"/>
  <c r="QA189" i="2"/>
  <c r="QA187" i="2"/>
  <c r="NR280" i="2"/>
  <c r="NR278" i="2"/>
  <c r="OJ189" i="2"/>
  <c r="OJ187" i="2"/>
  <c r="OS280" i="2"/>
  <c r="OS278" i="2"/>
  <c r="OY274" i="2"/>
  <c r="OY272" i="2"/>
  <c r="NX108" i="2"/>
  <c r="NX110" i="2"/>
  <c r="OD195" i="2"/>
  <c r="OD193" i="2"/>
  <c r="OP195" i="2"/>
  <c r="OP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V108" i="2"/>
  <c r="OV110" i="2"/>
  <c r="OD110" i="2"/>
  <c r="OD108" i="2"/>
  <c r="OA274" i="2"/>
  <c r="OA272" i="2"/>
  <c r="OV280" i="2"/>
  <c r="OV27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J280" i="2"/>
  <c r="OJ278" i="2"/>
  <c r="OP110" i="2"/>
  <c r="OP108" i="2"/>
  <c r="NU280" i="2"/>
  <c r="NU278" i="2"/>
  <c r="OG189" i="2"/>
  <c r="OG187" i="2"/>
  <c r="OM274" i="2"/>
  <c r="OM272" i="2"/>
  <c r="NO274" i="2"/>
  <c r="NO272" i="2"/>
  <c r="NX280" i="2"/>
  <c r="NX278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 l="1"/>
  <c r="OB210" i="2"/>
  <c r="RH108" i="2"/>
  <c r="RH110" i="2"/>
  <c r="QJ108" i="2"/>
  <c r="QJ110" i="2"/>
  <c r="PL108" i="2"/>
  <c r="PL110" i="2"/>
  <c r="RT108" i="2"/>
  <c r="RT110" i="2"/>
  <c r="QV108" i="2"/>
  <c r="QV110" i="2"/>
  <c r="PX108" i="2"/>
  <c r="PX110" i="2"/>
  <c r="RB195" i="2"/>
  <c r="RB193" i="2"/>
  <c r="PR195" i="2"/>
  <c r="PR193" i="2"/>
  <c r="QD195" i="2"/>
  <c r="QD193" i="2"/>
  <c r="QY195" i="2"/>
  <c r="QY193" i="2"/>
  <c r="RN195" i="2"/>
  <c r="RN193" i="2"/>
  <c r="PF195" i="2"/>
  <c r="PF193" i="2"/>
  <c r="QP193" i="2"/>
  <c r="QP195" i="2"/>
  <c r="QA195" i="2"/>
  <c r="QA193" i="2"/>
  <c r="NU110" i="2"/>
  <c r="NU108" i="2"/>
  <c r="NO278" i="2"/>
  <c r="NO280" i="2"/>
  <c r="OM278" i="2"/>
  <c r="OM280" i="2"/>
  <c r="OG195" i="2"/>
  <c r="OG193" i="2"/>
  <c r="PB280" i="2"/>
  <c r="PB278" i="2"/>
  <c r="OG110" i="2"/>
  <c r="OG108" i="2"/>
  <c r="OS110" i="2"/>
  <c r="OS108" i="2"/>
  <c r="OV195" i="2"/>
  <c r="OV193" i="2"/>
  <c r="OA280" i="2"/>
  <c r="OA278" i="2"/>
  <c r="OS195" i="2"/>
  <c r="OS193" i="2"/>
  <c r="OY280" i="2"/>
  <c r="OY278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 l="1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 l="1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 l="1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 l="1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 l="1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 l="1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 s="1"/>
  <c r="JQ189" i="2"/>
  <c r="JQ193" i="2" s="1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 s="1"/>
  <c r="JQ165" i="2"/>
  <c r="JQ169" i="2" s="1"/>
  <c r="JR161" i="2"/>
  <c r="JS159" i="2"/>
  <c r="JQ159" i="2"/>
  <c r="JQ163" i="2" s="1"/>
  <c r="JS155" i="2"/>
  <c r="JR155" i="2"/>
  <c r="JQ155" i="2"/>
  <c r="JS153" i="2"/>
  <c r="JS157" i="2" s="1"/>
  <c r="JR153" i="2"/>
  <c r="JR159" i="2" s="1"/>
  <c r="JR163" i="2" s="1"/>
  <c r="JQ153" i="2"/>
  <c r="JQ161" i="2" s="1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 l="1"/>
  <c r="JS185" i="2"/>
  <c r="JQ197" i="2"/>
  <c r="JQ167" i="2"/>
  <c r="JS179" i="2"/>
  <c r="JS175" i="2"/>
  <c r="JQ179" i="2"/>
  <c r="JR157" i="2"/>
  <c r="JS167" i="2"/>
  <c r="JR165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 l="1"/>
  <c r="JS199" i="2"/>
  <c r="JQ199" i="2"/>
  <c r="JR169" i="2"/>
  <c r="JR171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JR177" i="2" l="1"/>
  <c r="JR175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JR183" i="2" l="1"/>
  <c r="JR181" i="2"/>
  <c r="GZ205" i="2"/>
  <c r="GW205" i="2"/>
  <c r="HA203" i="2"/>
  <c r="GY203" i="2"/>
  <c r="GX203" i="2"/>
  <c r="GV203" i="2"/>
  <c r="GZ199" i="2"/>
  <c r="GW199" i="2"/>
  <c r="GZ197" i="2"/>
  <c r="GZ201" i="2" s="1"/>
  <c r="GW197" i="2"/>
  <c r="HA195" i="2"/>
  <c r="GY195" i="2"/>
  <c r="GX195" i="2"/>
  <c r="GV195" i="2"/>
  <c r="GZ191" i="2"/>
  <c r="GW191" i="2"/>
  <c r="HA189" i="2"/>
  <c r="GY189" i="2"/>
  <c r="GY193" i="2" s="1"/>
  <c r="GX189" i="2"/>
  <c r="GV189" i="2"/>
  <c r="GZ185" i="2"/>
  <c r="GW185" i="2"/>
  <c r="HA183" i="2"/>
  <c r="GY183" i="2"/>
  <c r="GX183" i="2"/>
  <c r="GV183" i="2"/>
  <c r="GZ179" i="2"/>
  <c r="GW179" i="2"/>
  <c r="HA177" i="2"/>
  <c r="HA181" i="2" s="1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 s="1"/>
  <c r="GX165" i="2"/>
  <c r="GX169" i="2" s="1"/>
  <c r="GV165" i="2"/>
  <c r="GZ161" i="2"/>
  <c r="GW161" i="2"/>
  <c r="HA159" i="2"/>
  <c r="HA163" i="2" s="1"/>
  <c r="GY159" i="2"/>
  <c r="GX159" i="2"/>
  <c r="GX163" i="2" s="1"/>
  <c r="GV159" i="2"/>
  <c r="GV163" i="2" s="1"/>
  <c r="HA155" i="2"/>
  <c r="GZ155" i="2"/>
  <c r="GY155" i="2"/>
  <c r="GX155" i="2"/>
  <c r="GW155" i="2"/>
  <c r="GV155" i="2"/>
  <c r="HA153" i="2"/>
  <c r="HA157" i="2" s="1"/>
  <c r="GZ153" i="2"/>
  <c r="GZ159" i="2" s="1"/>
  <c r="GY153" i="2"/>
  <c r="GY161" i="2" s="1"/>
  <c r="GX153" i="2"/>
  <c r="GW153" i="2"/>
  <c r="GV153" i="2"/>
  <c r="GV157" i="2" s="1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 s="1"/>
  <c r="EF189" i="2"/>
  <c r="EF193" i="2" s="1"/>
  <c r="ED189" i="2"/>
  <c r="EC189" i="2"/>
  <c r="EC193" i="2" s="1"/>
  <c r="EB189" i="2"/>
  <c r="EA189" i="2"/>
  <c r="EA199" i="2" s="1"/>
  <c r="DO189" i="2"/>
  <c r="EH185" i="2"/>
  <c r="EE185" i="2"/>
  <c r="EI183" i="2"/>
  <c r="EI187" i="2" s="1"/>
  <c r="EG183" i="2"/>
  <c r="EG187" i="2" s="1"/>
  <c r="EF183" i="2"/>
  <c r="ED183" i="2"/>
  <c r="ED187" i="2" s="1"/>
  <c r="EC183" i="2"/>
  <c r="EB183" i="2"/>
  <c r="EA183" i="2"/>
  <c r="EA187" i="2" s="1"/>
  <c r="EA197" i="2" s="1"/>
  <c r="EA201" i="2" s="1"/>
  <c r="DO183" i="2"/>
  <c r="DO187" i="2" s="1"/>
  <c r="DO197" i="2" s="1"/>
  <c r="DO201" i="2" s="1"/>
  <c r="EH179" i="2"/>
  <c r="EE179" i="2"/>
  <c r="EI177" i="2"/>
  <c r="EI181" i="2" s="1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 s="1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 s="1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A165" i="2"/>
  <c r="EA169" i="2" s="1"/>
  <c r="EA179" i="2" s="1"/>
  <c r="DO165" i="2"/>
  <c r="DO169" i="2" s="1"/>
  <c r="DO179" i="2" s="1"/>
  <c r="EH161" i="2"/>
  <c r="EE161" i="2"/>
  <c r="EI159" i="2"/>
  <c r="EI163" i="2" s="1"/>
  <c r="EG159" i="2"/>
  <c r="EF159" i="2"/>
  <c r="EF163" i="2" s="1"/>
  <c r="ED159" i="2"/>
  <c r="ED163" i="2" s="1"/>
  <c r="EC159" i="2"/>
  <c r="EB159" i="2"/>
  <c r="EB163" i="2" s="1"/>
  <c r="EA159" i="2"/>
  <c r="EA163" i="2" s="1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 s="1"/>
  <c r="EF153" i="2"/>
  <c r="EE153" i="2"/>
  <c r="ED153" i="2"/>
  <c r="ED161" i="2" s="1"/>
  <c r="EC153" i="2"/>
  <c r="EC157" i="2" s="1"/>
  <c r="EB153" i="2"/>
  <c r="EB157" i="2" s="1"/>
  <c r="EA153" i="2"/>
  <c r="EA157" i="2" s="1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 s="1"/>
  <c r="DO151" i="2"/>
  <c r="DO161" i="2" s="1"/>
  <c r="JR120" i="2"/>
  <c r="JS118" i="2"/>
  <c r="JQ118" i="2"/>
  <c r="JR114" i="2"/>
  <c r="JR112" i="2"/>
  <c r="JR116" i="2" s="1"/>
  <c r="JS110" i="2"/>
  <c r="JQ110" i="2"/>
  <c r="JR106" i="2"/>
  <c r="JS104" i="2"/>
  <c r="JQ104" i="2"/>
  <c r="JQ108" i="2" s="1"/>
  <c r="JR100" i="2"/>
  <c r="JS98" i="2"/>
  <c r="JQ98" i="2"/>
  <c r="JQ102" i="2" s="1"/>
  <c r="JR94" i="2"/>
  <c r="JG129" i="2"/>
  <c r="JS92" i="2"/>
  <c r="JS96" i="2" s="1"/>
  <c r="JQ92" i="2"/>
  <c r="JQ96" i="2" s="1"/>
  <c r="JR88" i="2"/>
  <c r="JS86" i="2"/>
  <c r="JS90" i="2" s="1"/>
  <c r="JQ86" i="2"/>
  <c r="JQ90" i="2" s="1"/>
  <c r="JR82" i="2"/>
  <c r="JS80" i="2"/>
  <c r="JS84" i="2" s="1"/>
  <c r="JQ80" i="2"/>
  <c r="JQ84" i="2" s="1"/>
  <c r="JR76" i="2"/>
  <c r="JS74" i="2"/>
  <c r="JQ74" i="2"/>
  <c r="JS70" i="2"/>
  <c r="JR70" i="2"/>
  <c r="JQ70" i="2"/>
  <c r="JS68" i="2"/>
  <c r="JR68" i="2"/>
  <c r="JQ68" i="2"/>
  <c r="JQ76" i="2" s="1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O3" i="2"/>
  <c r="JN3" i="2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GY104" i="2"/>
  <c r="GY108" i="2" s="1"/>
  <c r="GX104" i="2"/>
  <c r="GX108" i="2" s="1"/>
  <c r="GV104" i="2"/>
  <c r="GV108" i="2" s="1"/>
  <c r="GZ100" i="2"/>
  <c r="GW100" i="2"/>
  <c r="HA98" i="2"/>
  <c r="GY98" i="2"/>
  <c r="GY102" i="2" s="1"/>
  <c r="GX98" i="2"/>
  <c r="GX102" i="2" s="1"/>
  <c r="GV98" i="2"/>
  <c r="GV102" i="2" s="1"/>
  <c r="GZ94" i="2"/>
  <c r="GW94" i="2"/>
  <c r="HA92" i="2"/>
  <c r="GY92" i="2"/>
  <c r="GX92" i="2"/>
  <c r="GX96" i="2" s="1"/>
  <c r="GV92" i="2"/>
  <c r="GZ88" i="2"/>
  <c r="GW88" i="2"/>
  <c r="HA86" i="2"/>
  <c r="GY86" i="2"/>
  <c r="GX86" i="2"/>
  <c r="GX90" i="2" s="1"/>
  <c r="GV86" i="2"/>
  <c r="GZ82" i="2"/>
  <c r="GW82" i="2"/>
  <c r="HA80" i="2"/>
  <c r="HA84" i="2" s="1"/>
  <c r="GY80" i="2"/>
  <c r="GX80" i="2"/>
  <c r="GV80" i="2"/>
  <c r="GZ76" i="2"/>
  <c r="GW76" i="2"/>
  <c r="HA74" i="2"/>
  <c r="HA78" i="2" s="1"/>
  <c r="GY74" i="2"/>
  <c r="GY78" i="2" s="1"/>
  <c r="GX74" i="2"/>
  <c r="GV74" i="2"/>
  <c r="HA70" i="2"/>
  <c r="GZ70" i="2"/>
  <c r="GY70" i="2"/>
  <c r="GX70" i="2"/>
  <c r="GW70" i="2"/>
  <c r="GV70" i="2"/>
  <c r="HA68" i="2"/>
  <c r="HA72" i="2" s="1"/>
  <c r="GZ68" i="2"/>
  <c r="GZ72" i="2" s="1"/>
  <c r="GY68" i="2"/>
  <c r="GY76" i="2" s="1"/>
  <c r="GX68" i="2"/>
  <c r="GX72" i="2" s="1"/>
  <c r="GW68" i="2"/>
  <c r="GV68" i="2"/>
  <c r="GV76" i="2" s="1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S4" i="2"/>
  <c r="GU3" i="2"/>
  <c r="GT3" i="2"/>
  <c r="GS3" i="2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 l="1"/>
  <c r="GZ203" i="2"/>
  <c r="JR189" i="2"/>
  <c r="JR187" i="2"/>
  <c r="GT40" i="2"/>
  <c r="GY197" i="2"/>
  <c r="GY201" i="2" s="1"/>
  <c r="GX167" i="2"/>
  <c r="HA100" i="2"/>
  <c r="HA185" i="2"/>
  <c r="EH159" i="2"/>
  <c r="EH163" i="2" s="1"/>
  <c r="EH157" i="2"/>
  <c r="GW157" i="2"/>
  <c r="GW159" i="2"/>
  <c r="GW165" i="2" s="1"/>
  <c r="GW171" i="2" s="1"/>
  <c r="GY167" i="2"/>
  <c r="GY163" i="2"/>
  <c r="GX179" i="2"/>
  <c r="JO22" i="2"/>
  <c r="JO37" i="2"/>
  <c r="GV173" i="2"/>
  <c r="GX191" i="2"/>
  <c r="GY191" i="2"/>
  <c r="GZ74" i="2"/>
  <c r="GW203" i="2"/>
  <c r="GW201" i="2"/>
  <c r="GS37" i="2"/>
  <c r="GV72" i="2"/>
  <c r="GV175" i="2"/>
  <c r="GV185" i="2"/>
  <c r="GS9" i="2"/>
  <c r="GU27" i="2"/>
  <c r="GT31" i="2"/>
  <c r="HA96" i="2"/>
  <c r="JR118" i="2"/>
  <c r="EB173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Y185" i="2"/>
  <c r="GX187" i="2"/>
  <c r="GX173" i="2"/>
  <c r="GY179" i="2"/>
  <c r="GY181" i="2"/>
  <c r="GV187" i="2"/>
  <c r="GV191" i="2"/>
  <c r="GV197" i="2"/>
  <c r="GV193" i="2"/>
  <c r="HA197" i="2"/>
  <c r="HA193" i="2"/>
  <c r="DO199" i="2"/>
  <c r="DO193" i="2"/>
  <c r="GS40" i="2"/>
  <c r="GT22" i="2"/>
  <c r="GT34" i="2"/>
  <c r="GU37" i="2"/>
  <c r="HA88" i="2"/>
  <c r="EG175" i="2"/>
  <c r="GS16" i="2"/>
  <c r="GY72" i="2"/>
  <c r="GU9" i="2"/>
  <c r="GS22" i="2"/>
  <c r="GV88" i="2"/>
  <c r="EE159" i="2"/>
  <c r="EE157" i="2"/>
  <c r="EI161" i="2"/>
  <c r="EI157" i="2"/>
  <c r="GV82" i="2"/>
  <c r="GV78" i="2"/>
  <c r="EF157" i="2"/>
  <c r="EF161" i="2"/>
  <c r="EC179" i="2"/>
  <c r="EC175" i="2"/>
  <c r="GS27" i="2"/>
  <c r="GS36" i="2"/>
  <c r="EF173" i="2"/>
  <c r="EF169" i="2"/>
  <c r="ED157" i="2"/>
  <c r="EC185" i="2"/>
  <c r="EI167" i="2"/>
  <c r="EC167" i="2"/>
  <c r="EC163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81" i="2"/>
  <c r="EF191" i="2"/>
  <c r="EF187" i="2"/>
  <c r="ED185" i="2"/>
  <c r="ED181" i="2"/>
  <c r="EB191" i="2"/>
  <c r="EB187" i="2"/>
  <c r="EC191" i="2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B193" i="2"/>
  <c r="EC197" i="2"/>
  <c r="EH203" i="2"/>
  <c r="EH201" i="2"/>
  <c r="EI193" i="2"/>
  <c r="JP40" i="2"/>
  <c r="JP9" i="2"/>
  <c r="JN31" i="2"/>
  <c r="JP16" i="2"/>
  <c r="JP27" i="2"/>
  <c r="JP31" i="2"/>
  <c r="JN34" i="2"/>
  <c r="JQ100" i="2"/>
  <c r="JN40" i="2"/>
  <c r="JQ112" i="2"/>
  <c r="JQ116" i="2" s="1"/>
  <c r="JP34" i="2"/>
  <c r="JN36" i="2"/>
  <c r="JQ72" i="2"/>
  <c r="JQ94" i="2"/>
  <c r="JR74" i="2"/>
  <c r="JR72" i="2"/>
  <c r="JS82" i="2"/>
  <c r="JS78" i="2"/>
  <c r="JN16" i="2"/>
  <c r="JO31" i="2"/>
  <c r="JO34" i="2"/>
  <c r="JS72" i="2"/>
  <c r="JS76" i="2"/>
  <c r="JN9" i="2"/>
  <c r="JO16" i="2"/>
  <c r="JN22" i="2"/>
  <c r="JP22" i="2"/>
  <c r="JN27" i="2"/>
  <c r="JP36" i="2"/>
  <c r="JO36" i="2"/>
  <c r="JO9" i="2"/>
  <c r="JO27" i="2"/>
  <c r="JN37" i="2"/>
  <c r="JP37" i="2"/>
  <c r="JS88" i="2"/>
  <c r="JQ88" i="2"/>
  <c r="JS94" i="2"/>
  <c r="JQ78" i="2"/>
  <c r="JS102" i="2"/>
  <c r="JS106" i="2"/>
  <c r="JS100" i="2"/>
  <c r="JQ106" i="2"/>
  <c r="JS112" i="2"/>
  <c r="JS108" i="2"/>
  <c r="GW74" i="2"/>
  <c r="GW72" i="2"/>
  <c r="GU40" i="2"/>
  <c r="GU16" i="2"/>
  <c r="GT36" i="2"/>
  <c r="GT37" i="2"/>
  <c r="HA82" i="2"/>
  <c r="HA76" i="2"/>
  <c r="GY88" i="2"/>
  <c r="GY84" i="2"/>
  <c r="GS31" i="2"/>
  <c r="GU31" i="2"/>
  <c r="GU22" i="2"/>
  <c r="GS34" i="2"/>
  <c r="GU34" i="2"/>
  <c r="GX78" i="2"/>
  <c r="GX82" i="2"/>
  <c r="GV96" i="2"/>
  <c r="GV100" i="2"/>
  <c r="GV106" i="2"/>
  <c r="GY94" i="2"/>
  <c r="GY90" i="2"/>
  <c r="GX76" i="2"/>
  <c r="GT9" i="2"/>
  <c r="GU36" i="2"/>
  <c r="HA106" i="2"/>
  <c r="HA102" i="2"/>
  <c r="HA112" i="2"/>
  <c r="GT27" i="2"/>
  <c r="GY82" i="2"/>
  <c r="GV84" i="2"/>
  <c r="HA94" i="2"/>
  <c r="HA90" i="2"/>
  <c r="GT16" i="2"/>
  <c r="GX88" i="2"/>
  <c r="GX84" i="2"/>
  <c r="GV94" i="2"/>
  <c r="GV90" i="2"/>
  <c r="GX100" i="2"/>
  <c r="GY100" i="2"/>
  <c r="GY96" i="2"/>
  <c r="GX94" i="2"/>
  <c r="GX106" i="2"/>
  <c r="GW116" i="2"/>
  <c r="GW118" i="2"/>
  <c r="GY112" i="2"/>
  <c r="GY106" i="2"/>
  <c r="HA108" i="2"/>
  <c r="GV112" i="2"/>
  <c r="GX112" i="2"/>
  <c r="GZ118" i="2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GY205" i="2" l="1"/>
  <c r="JR195" i="2"/>
  <c r="JR193" i="2"/>
  <c r="EI199" i="2"/>
  <c r="HA114" i="2"/>
  <c r="ED199" i="2"/>
  <c r="GX199" i="2"/>
  <c r="JO44" i="2"/>
  <c r="HA199" i="2"/>
  <c r="GW169" i="2"/>
  <c r="GW163" i="2"/>
  <c r="GX114" i="2"/>
  <c r="EH165" i="2"/>
  <c r="EH169" i="2" s="1"/>
  <c r="GV199" i="2"/>
  <c r="GY199" i="2"/>
  <c r="GS44" i="2"/>
  <c r="JQ114" i="2"/>
  <c r="GZ80" i="2"/>
  <c r="GZ78" i="2"/>
  <c r="EC199" i="2"/>
  <c r="GV205" i="2"/>
  <c r="GV201" i="2"/>
  <c r="GW177" i="2"/>
  <c r="GW175" i="2"/>
  <c r="HA205" i="2"/>
  <c r="HA201" i="2"/>
  <c r="GX201" i="2"/>
  <c r="GX205" i="2"/>
  <c r="GZ171" i="2"/>
  <c r="GZ169" i="2"/>
  <c r="GT44" i="2"/>
  <c r="EG199" i="2"/>
  <c r="EE165" i="2"/>
  <c r="EE163" i="2"/>
  <c r="GV114" i="2"/>
  <c r="GU44" i="2"/>
  <c r="JQ120" i="2"/>
  <c r="EB199" i="2"/>
  <c r="EF199" i="2"/>
  <c r="EI201" i="2"/>
  <c r="EI205" i="2"/>
  <c r="EC205" i="2"/>
  <c r="EC201" i="2"/>
  <c r="EF205" i="2"/>
  <c r="EF201" i="2"/>
  <c r="EG205" i="2"/>
  <c r="EG201" i="2"/>
  <c r="ED201" i="2"/>
  <c r="ED205" i="2"/>
  <c r="EB205" i="2"/>
  <c r="EB201" i="2"/>
  <c r="JP44" i="2"/>
  <c r="JS114" i="2"/>
  <c r="JN44" i="2"/>
  <c r="JF129" i="2"/>
  <c r="JR80" i="2"/>
  <c r="JR78" i="2"/>
  <c r="JS116" i="2"/>
  <c r="JS120" i="2"/>
  <c r="JH129" i="2"/>
  <c r="GW80" i="2"/>
  <c r="GW78" i="2"/>
  <c r="GX120" i="2"/>
  <c r="GX116" i="2"/>
  <c r="GV116" i="2"/>
  <c r="GV120" i="2"/>
  <c r="GY114" i="2"/>
  <c r="HA116" i="2"/>
  <c r="HA120" i="2"/>
  <c r="GY120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 l="1"/>
  <c r="JH125" i="2"/>
  <c r="EH171" i="2"/>
  <c r="EH177" i="2" s="1"/>
  <c r="GZ86" i="2"/>
  <c r="GZ84" i="2"/>
  <c r="GZ177" i="2"/>
  <c r="GZ175" i="2"/>
  <c r="GW181" i="2"/>
  <c r="GW183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 l="1"/>
  <c r="GZ92" i="2"/>
  <c r="GZ90" i="2"/>
  <c r="GW189" i="2"/>
  <c r="GW187" i="2"/>
  <c r="GZ181" i="2"/>
  <c r="GZ183" i="2"/>
  <c r="EE175" i="2"/>
  <c r="EE177" i="2"/>
  <c r="EH183" i="2"/>
  <c r="EH181" i="2"/>
  <c r="JR92" i="2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GZ98" i="2" l="1"/>
  <c r="GZ96" i="2"/>
  <c r="GZ187" i="2"/>
  <c r="GZ189" i="2"/>
  <c r="GW195" i="2"/>
  <c r="GW193" i="2"/>
  <c r="EE183" i="2"/>
  <c r="EE181" i="2"/>
  <c r="EH187" i="2"/>
  <c r="EH189" i="2"/>
  <c r="JR96" i="2"/>
  <c r="JR98" i="2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GZ104" i="2" l="1"/>
  <c r="GZ102" i="2"/>
  <c r="GZ195" i="2"/>
  <c r="GZ193" i="2"/>
  <c r="EE189" i="2"/>
  <c r="EE187" i="2"/>
  <c r="EH193" i="2"/>
  <c r="EH195" i="2"/>
  <c r="JG125" i="2"/>
  <c r="JR104" i="2"/>
  <c r="JR102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GZ110" i="2" l="1"/>
  <c r="GZ108" i="2"/>
  <c r="EE195" i="2"/>
  <c r="EE193" i="2"/>
  <c r="JR108" i="2"/>
  <c r="JR110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 l="1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 s="1"/>
  <c r="C86" i="2"/>
  <c r="C80" i="2"/>
  <c r="C74" i="2"/>
  <c r="C70" i="2"/>
  <c r="C68" i="2"/>
  <c r="C72" i="2" s="1"/>
  <c r="C66" i="2"/>
  <c r="AJ37" i="2"/>
  <c r="AJ36" i="2"/>
  <c r="AJ34" i="2"/>
  <c r="AJ31" i="2"/>
  <c r="AJ27" i="2"/>
  <c r="AJ22" i="2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 s="1"/>
  <c r="DO110" i="2"/>
  <c r="DO120" i="2" s="1"/>
  <c r="B110" i="2"/>
  <c r="A110" i="2"/>
  <c r="A120" i="2" s="1"/>
  <c r="EH106" i="2"/>
  <c r="EE106" i="2"/>
  <c r="EI104" i="2"/>
  <c r="EG104" i="2"/>
  <c r="EF104" i="2"/>
  <c r="ED104" i="2"/>
  <c r="EC104" i="2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 s="1"/>
  <c r="ED98" i="2"/>
  <c r="EC98" i="2"/>
  <c r="EB98" i="2"/>
  <c r="EB102" i="2" s="1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 s="1"/>
  <c r="A112" i="2" s="1"/>
  <c r="A116" i="2" s="1"/>
  <c r="EH94" i="2"/>
  <c r="EE94" i="2"/>
  <c r="EI92" i="2"/>
  <c r="EI96" i="2" s="1"/>
  <c r="EG92" i="2"/>
  <c r="EF92" i="2"/>
  <c r="ED92" i="2"/>
  <c r="ED96" i="2" s="1"/>
  <c r="EC92" i="2"/>
  <c r="EB92" i="2"/>
  <c r="EA92" i="2"/>
  <c r="EA96" i="2" s="1"/>
  <c r="EA106" i="2" s="1"/>
  <c r="DO92" i="2"/>
  <c r="DO96" i="2" s="1"/>
  <c r="DO106" i="2" s="1"/>
  <c r="B92" i="2"/>
  <c r="A92" i="2"/>
  <c r="A96" i="2" s="1"/>
  <c r="A106" i="2" s="1"/>
  <c r="EH88" i="2"/>
  <c r="EE88" i="2"/>
  <c r="EI86" i="2"/>
  <c r="EG86" i="2"/>
  <c r="EG90" i="2" s="1"/>
  <c r="EF86" i="2"/>
  <c r="EF90" i="2" s="1"/>
  <c r="ED86" i="2"/>
  <c r="ED90" i="2" s="1"/>
  <c r="EC86" i="2"/>
  <c r="EB86" i="2"/>
  <c r="EA86" i="2"/>
  <c r="EA90" i="2" s="1"/>
  <c r="EA100" i="2" s="1"/>
  <c r="DO86" i="2"/>
  <c r="DO90" i="2" s="1"/>
  <c r="DO100" i="2" s="1"/>
  <c r="B86" i="2"/>
  <c r="A86" i="2"/>
  <c r="A90" i="2" s="1"/>
  <c r="A100" i="2" s="1"/>
  <c r="EH82" i="2"/>
  <c r="EE82" i="2"/>
  <c r="EI80" i="2"/>
  <c r="EI84" i="2" s="1"/>
  <c r="EG80" i="2"/>
  <c r="EF80" i="2"/>
  <c r="ED80" i="2"/>
  <c r="EC80" i="2"/>
  <c r="EB80" i="2"/>
  <c r="EA80" i="2"/>
  <c r="EA84" i="2" s="1"/>
  <c r="EA94" i="2" s="1"/>
  <c r="DO80" i="2"/>
  <c r="DO84" i="2" s="1"/>
  <c r="DO94" i="2" s="1"/>
  <c r="B80" i="2"/>
  <c r="A80" i="2"/>
  <c r="A84" i="2" s="1"/>
  <c r="A94" i="2" s="1"/>
  <c r="EH76" i="2"/>
  <c r="EE76" i="2"/>
  <c r="EI74" i="2"/>
  <c r="EG74" i="2"/>
  <c r="EF74" i="2"/>
  <c r="ED74" i="2"/>
  <c r="EC74" i="2"/>
  <c r="EB74" i="2"/>
  <c r="EA74" i="2"/>
  <c r="EA78" i="2" s="1"/>
  <c r="EA88" i="2" s="1"/>
  <c r="DO74" i="2"/>
  <c r="DO78" i="2" s="1"/>
  <c r="DO88" i="2" s="1"/>
  <c r="B74" i="2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 s="1"/>
  <c r="EG68" i="2"/>
  <c r="EG76" i="2" s="1"/>
  <c r="EF68" i="2"/>
  <c r="EF76" i="2" s="1"/>
  <c r="EE68" i="2"/>
  <c r="EE74" i="2" s="1"/>
  <c r="ED68" i="2"/>
  <c r="ED72" i="2" s="1"/>
  <c r="EC68" i="2"/>
  <c r="EC76" i="2" s="1"/>
  <c r="EB68" i="2"/>
  <c r="EB76" i="2" s="1"/>
  <c r="EA68" i="2"/>
  <c r="EA72" i="2" s="1"/>
  <c r="EA82" i="2" s="1"/>
  <c r="DO68" i="2"/>
  <c r="DO72" i="2" s="1"/>
  <c r="DO82" i="2" s="1"/>
  <c r="B68" i="2"/>
  <c r="B72" i="2" s="1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 s="1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X3" i="2"/>
  <c r="BQ3" i="2"/>
  <c r="BP3" i="2"/>
  <c r="BO3" i="2"/>
  <c r="DZ2" i="2"/>
  <c r="DY2" i="2"/>
  <c r="DX2" i="2"/>
  <c r="BQ2" i="2"/>
  <c r="BP2" i="2"/>
  <c r="BO2" i="2"/>
  <c r="DY40" i="2" l="1"/>
  <c r="C88" i="2"/>
  <c r="C106" i="2"/>
  <c r="C84" i="2"/>
  <c r="BO40" i="2"/>
  <c r="C94" i="2"/>
  <c r="C112" i="2"/>
  <c r="C116" i="2" s="1"/>
  <c r="C82" i="2"/>
  <c r="C90" i="2"/>
  <c r="C108" i="2"/>
  <c r="C76" i="2"/>
  <c r="C100" i="2"/>
  <c r="C78" i="2"/>
  <c r="C102" i="2"/>
  <c r="BO22" i="2"/>
  <c r="BP16" i="2"/>
  <c r="BP34" i="2"/>
  <c r="BQ36" i="2"/>
  <c r="BO9" i="2"/>
  <c r="DZ34" i="2"/>
  <c r="BQ22" i="2"/>
  <c r="BQ27" i="2"/>
  <c r="BQ37" i="2"/>
  <c r="DZ16" i="2"/>
  <c r="BQ40" i="2"/>
  <c r="DX9" i="2"/>
  <c r="EI112" i="2"/>
  <c r="EI116" i="2" s="1"/>
  <c r="DX40" i="2"/>
  <c r="BO36" i="2"/>
  <c r="DY36" i="2"/>
  <c r="DY22" i="2"/>
  <c r="BQ31" i="2"/>
  <c r="DY37" i="2"/>
  <c r="DZ22" i="2"/>
  <c r="DX31" i="2"/>
  <c r="DZ36" i="2"/>
  <c r="BO37" i="2"/>
  <c r="DZ37" i="2"/>
  <c r="BP40" i="2"/>
  <c r="DZ40" i="2"/>
  <c r="DZ9" i="2"/>
  <c r="BO27" i="2"/>
  <c r="DY27" i="2"/>
  <c r="DZ31" i="2"/>
  <c r="BQ34" i="2"/>
  <c r="DX16" i="2"/>
  <c r="DZ27" i="2"/>
  <c r="BP31" i="2"/>
  <c r="DX34" i="2"/>
  <c r="EH78" i="2"/>
  <c r="EH80" i="2"/>
  <c r="EB72" i="2"/>
  <c r="EF72" i="2"/>
  <c r="EF82" i="2"/>
  <c r="EF78" i="2"/>
  <c r="EC72" i="2"/>
  <c r="EG72" i="2"/>
  <c r="B82" i="2"/>
  <c r="B78" i="2"/>
  <c r="EB82" i="2"/>
  <c r="EB78" i="2"/>
  <c r="EG82" i="2"/>
  <c r="EG78" i="2"/>
  <c r="B76" i="2"/>
  <c r="ED76" i="2"/>
  <c r="EH72" i="2"/>
  <c r="EC82" i="2"/>
  <c r="EC78" i="2"/>
  <c r="EE80" i="2"/>
  <c r="EE78" i="2"/>
  <c r="EE72" i="2"/>
  <c r="EI72" i="2"/>
  <c r="ED82" i="2"/>
  <c r="ED78" i="2"/>
  <c r="EI82" i="2"/>
  <c r="EI78" i="2"/>
  <c r="EC88" i="2"/>
  <c r="EG88" i="2"/>
  <c r="EC84" i="2"/>
  <c r="EG84" i="2"/>
  <c r="ED88" i="2"/>
  <c r="ED84" i="2"/>
  <c r="EI94" i="2"/>
  <c r="EI90" i="2"/>
  <c r="B88" i="2"/>
  <c r="EI88" i="2"/>
  <c r="B84" i="2"/>
  <c r="EB88" i="2"/>
  <c r="EF88" i="2"/>
  <c r="EB84" i="2"/>
  <c r="EF84" i="2"/>
  <c r="B94" i="2"/>
  <c r="B90" i="2"/>
  <c r="EB94" i="2"/>
  <c r="EB90" i="2"/>
  <c r="EB100" i="2"/>
  <c r="EB96" i="2"/>
  <c r="EG100" i="2"/>
  <c r="EG96" i="2"/>
  <c r="EC94" i="2"/>
  <c r="EC100" i="2"/>
  <c r="EC96" i="2"/>
  <c r="EI100" i="2"/>
  <c r="EC106" i="2"/>
  <c r="EC102" i="2"/>
  <c r="ED94" i="2"/>
  <c r="B100" i="2"/>
  <c r="ED100" i="2"/>
  <c r="EF100" i="2"/>
  <c r="EF96" i="2"/>
  <c r="EF94" i="2"/>
  <c r="EA114" i="2"/>
  <c r="EA108" i="2"/>
  <c r="EG94" i="2"/>
  <c r="B96" i="2"/>
  <c r="B106" i="2"/>
  <c r="B102" i="2"/>
  <c r="ED106" i="2"/>
  <c r="DO114" i="2"/>
  <c r="DO108" i="2"/>
  <c r="EF112" i="2"/>
  <c r="EC90" i="2"/>
  <c r="EF106" i="2"/>
  <c r="A114" i="2"/>
  <c r="A108" i="2"/>
  <c r="EB106" i="2"/>
  <c r="EG106" i="2"/>
  <c r="B112" i="2"/>
  <c r="B108" i="2"/>
  <c r="ED112" i="2"/>
  <c r="ED108" i="2"/>
  <c r="ED102" i="2"/>
  <c r="EB112" i="2"/>
  <c r="EF108" i="2"/>
  <c r="EI106" i="2"/>
  <c r="EI102" i="2"/>
  <c r="EC112" i="2"/>
  <c r="EC108" i="2"/>
  <c r="EG112" i="2"/>
  <c r="EG108" i="2"/>
  <c r="EI108" i="2"/>
  <c r="EH118" i="2"/>
  <c r="EE116" i="2"/>
  <c r="EE118" i="2"/>
  <c r="BQ16" i="2"/>
  <c r="DY9" i="2"/>
  <c r="DY16" i="2"/>
  <c r="BP22" i="2"/>
  <c r="BP27" i="2"/>
  <c r="DY31" i="2"/>
  <c r="DY34" i="2"/>
  <c r="BP36" i="2"/>
  <c r="BP37" i="2"/>
  <c r="BP9" i="2"/>
  <c r="BQ9" i="2"/>
  <c r="BO16" i="2"/>
  <c r="DX22" i="2"/>
  <c r="DX27" i="2"/>
  <c r="BO31" i="2"/>
  <c r="BO34" i="2"/>
  <c r="DX36" i="2"/>
  <c r="DX37" i="2"/>
  <c r="C120" i="2" l="1"/>
  <c r="C114" i="2"/>
  <c r="B114" i="2"/>
  <c r="EC114" i="2"/>
  <c r="EB114" i="2"/>
  <c r="EI114" i="2"/>
  <c r="DZ44" i="2"/>
  <c r="ED114" i="2"/>
  <c r="EG114" i="2"/>
  <c r="EF114" i="2"/>
  <c r="EI120" i="2"/>
  <c r="BO44" i="2"/>
  <c r="DX44" i="2"/>
  <c r="ED116" i="2"/>
  <c r="ED120" i="2"/>
  <c r="EH86" i="2"/>
  <c r="EH84" i="2"/>
  <c r="EC120" i="2"/>
  <c r="EC116" i="2"/>
  <c r="EB120" i="2"/>
  <c r="EB116" i="2"/>
  <c r="EF120" i="2"/>
  <c r="EF116" i="2"/>
  <c r="B120" i="2"/>
  <c r="B116" i="2"/>
  <c r="EG120" i="2"/>
  <c r="EG116" i="2"/>
  <c r="EE86" i="2"/>
  <c r="EE84" i="2"/>
  <c r="BQ44" i="2"/>
  <c r="BP44" i="2"/>
  <c r="DY44" i="2"/>
  <c r="EE92" i="2" l="1"/>
  <c r="EE90" i="2"/>
  <c r="EH92" i="2"/>
  <c r="EH90" i="2"/>
  <c r="EH98" i="2" l="1"/>
  <c r="EH96" i="2"/>
  <c r="EE98" i="2"/>
  <c r="EE96" i="2"/>
  <c r="EE102" i="2" l="1"/>
  <c r="EE104" i="2"/>
  <c r="EH102" i="2"/>
  <c r="EH104" i="2"/>
  <c r="EH108" i="2" l="1"/>
  <c r="EH110" i="2"/>
  <c r="EE110" i="2"/>
  <c r="EE108" i="2"/>
</calcChain>
</file>

<file path=xl/sharedStrings.xml><?xml version="1.0" encoding="utf-8"?>
<sst xmlns="http://schemas.openxmlformats.org/spreadsheetml/2006/main" count="32842" uniqueCount="171">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</sst>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</borders>
  <cellStyleXfs count="1">
    <xf numFmtId="0" fontId="0" fillId="0" borderId="0"/>
  </cellStyleXfs>
  <cellXfs count="658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5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6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5" xfId="0" applyNumberFormat="1" applyFont="1" applyFill="1" applyBorder="1" applyAlignment="1">
      <alignment horizontal="center"/>
    </xf>
    <xf numFmtId="10" fontId="2" fillId="9" borderId="45" xfId="0" applyNumberFormat="1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5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7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7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7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6" xfId="0" applyNumberFormat="1" applyFont="1" applyFill="1" applyBorder="1" applyAlignment="1">
      <alignment horizontal="center"/>
    </xf>
    <xf numFmtId="10" fontId="10" fillId="8" borderId="47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8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8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45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8" xfId="0" applyNumberFormat="1" applyFont="1" applyFill="1" applyBorder="1" applyAlignment="1">
      <alignment horizontal="center"/>
    </xf>
    <xf numFmtId="10" fontId="2" fillId="3" borderId="50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48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0" borderId="51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  <xf numFmtId="10" fontId="2" fillId="5" borderId="45" xfId="0" applyNumberFormat="1" applyFont="1" applyFill="1" applyBorder="1" applyAlignment="1">
      <alignment horizontal="center"/>
    </xf>
    <xf numFmtId="10" fontId="2" fillId="8" borderId="50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4" borderId="48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10" fontId="2" fillId="5" borderId="48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0" fontId="0" fillId="6" borderId="40" xfId="0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usernames" Target="revisions/userNames.xml"/><Relationship Id="rId3" Type="http://schemas.openxmlformats.org/officeDocument/2006/relationships/theme" Target="theme/theme1.xml"/><Relationship Id="rId7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DAILYS'!$ME$191:$NP$191</c:f>
              <c:numCache>
                <c:formatCode>0.00%</c:formatCode>
                <c:ptCount val="38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DAILYS'!$ME$192:$NP$192</c:f>
              <c:numCache>
                <c:formatCode>0.00%</c:formatCode>
                <c:ptCount val="38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DAILYS'!$ME$193:$NP$193</c:f>
              <c:numCache>
                <c:formatCode>0.00%</c:formatCode>
                <c:ptCount val="38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DAILYS'!$ME$194:$NP$194</c:f>
              <c:numCache>
                <c:formatCode>0.00%</c:formatCode>
                <c:ptCount val="38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DAILYS'!$MQ$238:$NN$238</c:f>
              <c:numCache>
                <c:formatCode>0.00%</c:formatCode>
                <c:ptCount val="24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DAILYS'!$MQ$239:$NN$239</c:f>
              <c:numCache>
                <c:formatCode>0.00%</c:formatCode>
                <c:ptCount val="24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DAILYS'!$MQ$240:$NN$240</c:f>
              <c:numCache>
                <c:formatCode>0.00%</c:formatCode>
                <c:ptCount val="24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DAILYS'!$MQ$241:$NN$241</c:f>
              <c:numCache>
                <c:formatCode>0.00%</c:formatCode>
                <c:ptCount val="24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DAILYS'!$MQ$242:$NN$242</c:f>
              <c:numCache>
                <c:formatCode>0.00%</c:formatCode>
                <c:ptCount val="24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DAILYS'!$MQ$243:$NN$243</c:f>
              <c:numCache>
                <c:formatCode>0.00%</c:formatCode>
                <c:ptCount val="24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DAILYS'!$MQ$244:$NN$244</c:f>
              <c:numCache>
                <c:formatCode>0.00%</c:formatCode>
                <c:ptCount val="24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DAILYS'!$MQ$245:$NN$245</c:f>
              <c:numCache>
                <c:formatCode>0.00%</c:formatCode>
                <c:ptCount val="24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4-444E-81BB-02EAE42038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DAILYS'!$MW$287:$NJ$287</c:f>
              <c:numCache>
                <c:formatCode>0.00%</c:formatCode>
                <c:ptCount val="14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DAILYS'!$MW$288:$NJ$288</c:f>
              <c:numCache>
                <c:formatCode>0.00%</c:formatCode>
                <c:ptCount val="14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DAILYS'!$MW$289:$NJ$289</c:f>
              <c:numCache>
                <c:formatCode>0.00%</c:formatCode>
                <c:ptCount val="14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DAILYS'!$MW$290:$NJ$290</c:f>
              <c:numCache>
                <c:formatCode>0.00%</c:formatCode>
                <c:ptCount val="14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DAILYS'!$MW$291:$NJ$291</c:f>
              <c:numCache>
                <c:formatCode>0.00%</c:formatCode>
                <c:ptCount val="14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DAILYS'!$MW$292:$NJ$292</c:f>
              <c:numCache>
                <c:formatCode>0.00%</c:formatCode>
                <c:ptCount val="14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DAILYS'!$MW$293:$NJ$293</c:f>
              <c:numCache>
                <c:formatCode>0.00%</c:formatCode>
                <c:ptCount val="14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DAILYS'!$MW$294:$NJ$294</c:f>
              <c:numCache>
                <c:formatCode>0.00%</c:formatCode>
                <c:ptCount val="14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60451216"/>
        <c:axId val="660444000"/>
      </c:lineChart>
      <c:catAx>
        <c:axId val="66045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44000"/>
        <c:crosses val="autoZero"/>
        <c:auto val="1"/>
        <c:lblAlgn val="ctr"/>
        <c:lblOffset val="100"/>
        <c:noMultiLvlLbl val="0"/>
      </c:catAx>
      <c:valAx>
        <c:axId val="66044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5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340</xdr:col>
      <xdr:colOff>0</xdr:colOff>
      <xdr:row>197</xdr:row>
      <xdr:rowOff>14719</xdr:rowOff>
    </xdr:from>
    <xdr:to>
      <xdr:col>378</xdr:col>
      <xdr:colOff>0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11205</xdr:colOff>
      <xdr:row>247</xdr:row>
      <xdr:rowOff>17928</xdr:rowOff>
    </xdr:from>
    <xdr:to>
      <xdr:col>378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604630</xdr:colOff>
      <xdr:row>297</xdr:row>
      <xdr:rowOff>36442</xdr:rowOff>
    </xdr:from>
    <xdr:to>
      <xdr:col>373</xdr:col>
      <xdr:colOff>604630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9965EC83-C952-4298-8130-E4D1C32A6065}" diskRevisions="1" revisionId="15" version="2" protected="1">
  <header guid="{A74F140C-8AB5-47B6-99D7-12A489067F7F}" dateTime="2019-06-20T17:28:05" maxSheetId="3" userName="Mike Wolski" r:id="rId1">
    <sheetIdMap count="2">
      <sheetId val="1"/>
      <sheetId val="2"/>
    </sheetIdMap>
  </header>
  <header guid="{9965EC83-C952-4298-8130-E4D1C32A6065}" dateTime="2019-06-20T18:00:34" maxSheetId="3" userName="Mike Wolski" r:id="rId2" minRId="1" maxRId="15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" sheetId="1" source="NV83" destination="NW78" sourceSheetId="1">
    <rfmt sheetId="1" sqref="NW78" start="0" length="0">
      <dxf>
        <border outline="0">
          <left style="medium">
            <color rgb="FFFFFF00"/>
          </left>
        </border>
      </dxf>
    </rfmt>
  </rm>
  <rm rId="2" sheetId="1" source="NV80" destination="NV83" sourceSheetId="1"/>
  <rm rId="3" sheetId="1" source="NV81:NV82" destination="NV80:NV81" sourceSheetId="1"/>
  <rm rId="4" sheetId="1" source="NV79" destination="NV82" sourceSheetId="1"/>
  <rm rId="5" sheetId="1" source="NV80:NV81" destination="NV79:NV80" sourceSheetId="1"/>
  <rm rId="6" sheetId="1" source="NV78" destination="NV81" sourceSheetId="1"/>
  <rm rId="7" sheetId="1" source="NW78" destination="NV78" sourceSheetId="1"/>
  <rcc rId="8" sId="1" odxf="1" dxf="1">
    <nc r="NK304" t="inlineStr">
      <is>
        <t>USD</t>
      </is>
    </nc>
    <odxf>
      <font>
        <b val="0"/>
        <i val="0"/>
        <u val="none"/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i/>
        <u/>
        <sz val="11"/>
        <color theme="1"/>
        <name val="Calibri"/>
        <family val="2"/>
        <scheme val="minor"/>
      </font>
      <fill>
        <patternFill patternType="solid">
          <bgColor theme="2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ndxf>
  </rcc>
  <rcc rId="9" sId="1" odxf="1" dxf="1">
    <nc r="NK305" t="inlineStr">
      <is>
        <t>EUR</t>
      </is>
    </nc>
    <odxf>
      <font>
        <b val="0"/>
        <i val="0"/>
        <u val="none"/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i/>
        <u/>
        <sz val="11"/>
        <color theme="1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ndxf>
  </rcc>
  <rcc rId="10" sId="1" odxf="1" dxf="1">
    <nc r="NK306" t="inlineStr">
      <is>
        <t>GBP</t>
      </is>
    </nc>
    <odxf>
      <font>
        <b val="0"/>
        <i val="0"/>
        <u val="none"/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i/>
        <u/>
        <sz val="11"/>
        <color theme="1"/>
        <name val="Calibri"/>
        <family val="2"/>
        <scheme val="minor"/>
      </font>
      <fill>
        <patternFill patternType="solid">
          <bgColor theme="4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ndxf>
  </rcc>
  <rcc rId="11" sId="1" odxf="1" dxf="1">
    <nc r="NK307" t="inlineStr">
      <is>
        <t>CHF</t>
      </is>
    </nc>
    <odxf>
      <font>
        <b val="0"/>
        <i val="0"/>
        <u val="none"/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i/>
        <u/>
        <sz val="11"/>
        <color theme="1"/>
        <name val="Calibri"/>
        <family val="2"/>
        <scheme val="minor"/>
      </font>
      <fill>
        <patternFill patternType="solid">
          <bgColor theme="5" tint="0.39997558519241921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ndxf>
  </rcc>
  <rcc rId="12" sId="1" odxf="1" dxf="1">
    <nc r="NK308" t="inlineStr">
      <is>
        <t>JPY</t>
      </is>
    </nc>
    <odxf>
      <font>
        <b val="0"/>
        <i val="0"/>
        <u val="none"/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i/>
        <u/>
        <sz val="11"/>
        <color theme="1"/>
        <name val="Calibri"/>
        <family val="2"/>
        <scheme val="minor"/>
      </font>
      <fill>
        <patternFill patternType="solid">
          <bgColor rgb="FF7030A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ndxf>
  </rcc>
  <rcc rId="13" sId="1" odxf="1" dxf="1">
    <nc r="NK309" t="inlineStr">
      <is>
        <t xml:space="preserve">AUD </t>
      </is>
    </nc>
    <odxf>
      <font>
        <b val="0"/>
        <i val="0"/>
        <u val="none"/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i/>
        <u/>
        <sz val="11"/>
        <color theme="1"/>
        <name val="Calibri"/>
        <family val="2"/>
        <scheme val="minor"/>
      </font>
      <fill>
        <patternFill patternType="solid">
          <bgColor rgb="FFFF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ndxf>
  </rcc>
  <rcc rId="14" sId="1" odxf="1" dxf="1">
    <nc r="NK310" t="inlineStr">
      <is>
        <t>NZD</t>
      </is>
    </nc>
    <odxf>
      <font>
        <b val="0"/>
        <i val="0"/>
        <u val="none"/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i/>
        <u/>
        <sz val="11"/>
        <color theme="1"/>
        <name val="Calibri"/>
        <family val="2"/>
        <scheme val="minor"/>
      </font>
      <fill>
        <patternFill patternType="solid">
          <bgColor rgb="FFC0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ndxf>
  </rcc>
  <rcc rId="15" sId="1" odxf="1" dxf="1">
    <nc r="NK311" t="inlineStr">
      <is>
        <t>CAD</t>
      </is>
    </nc>
    <odxf>
      <font>
        <b val="0"/>
        <i val="0"/>
        <u val="none"/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  <border outline="0">
        <left/>
        <right/>
        <top/>
        <bottom/>
      </border>
    </odxf>
    <ndxf>
      <font>
        <b/>
        <i/>
        <u/>
        <sz val="11"/>
        <color theme="1"/>
        <name val="Calibri"/>
        <family val="2"/>
        <scheme val="minor"/>
      </font>
      <fill>
        <patternFill patternType="solid">
          <bgColor theme="5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ndxf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MV297" zoomScale="115" zoomScaleNormal="115" workbookViewId="0">
      <selection activeCell="NM303" sqref="NM303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W1" s="275" t="s">
        <v>109</v>
      </c>
      <c r="MX1" s="275" t="s">
        <v>95</v>
      </c>
      <c r="MY1" s="275" t="s">
        <v>96</v>
      </c>
      <c r="MZ1" s="275" t="s">
        <v>104</v>
      </c>
      <c r="NA1" s="275" t="s">
        <v>110</v>
      </c>
      <c r="NB1" s="275" t="s">
        <v>121</v>
      </c>
      <c r="NC1" s="496" t="s">
        <v>122</v>
      </c>
      <c r="ND1" s="275" t="s">
        <v>103</v>
      </c>
      <c r="NE1" s="3" t="s">
        <v>1</v>
      </c>
      <c r="NF1" s="3" t="s">
        <v>2</v>
      </c>
      <c r="NG1" s="3" t="s">
        <v>3</v>
      </c>
      <c r="NH1" s="3" t="s">
        <v>4</v>
      </c>
      <c r="NI1" s="3" t="s">
        <v>5</v>
      </c>
      <c r="NJ1" s="3" t="s">
        <v>6</v>
      </c>
      <c r="NK1" s="3" t="s">
        <v>7</v>
      </c>
      <c r="NL1" s="3" t="s">
        <v>8</v>
      </c>
      <c r="NM1" s="3" t="s">
        <v>9</v>
      </c>
      <c r="NN1" s="3" t="s">
        <v>10</v>
      </c>
      <c r="NO1" s="3" t="s">
        <v>11</v>
      </c>
      <c r="NP1" s="3" t="s">
        <v>12</v>
      </c>
      <c r="NQ1" s="3" t="s">
        <v>13</v>
      </c>
      <c r="NR1" s="3" t="s">
        <v>14</v>
      </c>
      <c r="NS1" s="3" t="s">
        <v>15</v>
      </c>
      <c r="NT1" s="3" t="s">
        <v>16</v>
      </c>
      <c r="NU1" s="3" t="s">
        <v>17</v>
      </c>
      <c r="NV1" s="3" t="s">
        <v>18</v>
      </c>
      <c r="NW1" s="3" t="s">
        <v>19</v>
      </c>
      <c r="NX1" s="3" t="s">
        <v>20</v>
      </c>
      <c r="NY1" s="3" t="s">
        <v>21</v>
      </c>
      <c r="NZ1" s="3" t="s">
        <v>22</v>
      </c>
      <c r="OA1" s="3" t="s">
        <v>23</v>
      </c>
      <c r="OB1" s="3" t="s">
        <v>24</v>
      </c>
      <c r="OC1" s="3" t="s">
        <v>25</v>
      </c>
      <c r="OD1" s="3" t="s">
        <v>26</v>
      </c>
      <c r="OE1" s="3" t="s">
        <v>27</v>
      </c>
      <c r="OF1" s="3" t="s">
        <v>28</v>
      </c>
      <c r="OG1" s="3" t="s">
        <v>29</v>
      </c>
      <c r="OH1" s="3" t="s">
        <v>30</v>
      </c>
      <c r="OI1" s="3" t="s">
        <v>31</v>
      </c>
      <c r="OJ1" s="3" t="s">
        <v>32</v>
      </c>
      <c r="OK1" s="3" t="s">
        <v>33</v>
      </c>
      <c r="OL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W2" t="s">
        <v>62</v>
      </c>
      <c r="MX2" s="54">
        <v>1.1463000000000001</v>
      </c>
      <c r="MY2" s="54">
        <v>1.14428</v>
      </c>
      <c r="MZ2" s="54">
        <v>1.137</v>
      </c>
      <c r="NA2" s="54">
        <v>1.1228</v>
      </c>
      <c r="NB2" s="54">
        <v>1.1213</v>
      </c>
      <c r="NC2" s="4" t="s">
        <v>36</v>
      </c>
      <c r="ND2" s="54">
        <v>1.11612</v>
      </c>
      <c r="NE2" s="6"/>
      <c r="NF2" s="6"/>
      <c r="NG2" s="6">
        <v>6.6E-3</v>
      </c>
      <c r="NH2" s="6">
        <v>1.1999999999999999E-3</v>
      </c>
      <c r="NI2" s="6">
        <v>-2.5999999999999999E-3</v>
      </c>
      <c r="NJ2" s="6">
        <v>4.8999999999999998E-3</v>
      </c>
      <c r="NK2" s="6">
        <v>5.1000000000000004E-3</v>
      </c>
      <c r="NL2" s="6"/>
      <c r="NM2" s="6"/>
      <c r="NN2" s="6">
        <v>-1.9E-3</v>
      </c>
      <c r="NO2" s="6">
        <v>1.4E-3</v>
      </c>
      <c r="NP2" s="6">
        <v>-3.3E-3</v>
      </c>
      <c r="NQ2" s="6">
        <v>-1.1000000000000001E-3</v>
      </c>
      <c r="NR2" s="6">
        <v>-5.7000000000000002E-3</v>
      </c>
      <c r="NS2" s="6"/>
      <c r="NT2" s="6"/>
      <c r="NU2" s="6">
        <v>8.9999999999999998E-4</v>
      </c>
      <c r="NV2" s="6">
        <v>-2E-3</v>
      </c>
      <c r="NW2" s="6">
        <v>2.8999999999999998E-3</v>
      </c>
      <c r="NX2" s="6">
        <v>5.5999999999999999E-3</v>
      </c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7">
        <f>MIN(NE2:OI2)</f>
        <v>-5.7000000000000002E-3</v>
      </c>
      <c r="OK2" s="7">
        <f>AVERAGE(NE2:OI2)</f>
        <v>8.5714285714285721E-4</v>
      </c>
      <c r="OL2" s="7">
        <f>MAX(NE2:OI2)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5">MIN(PN2:QR2)</f>
        <v>0</v>
      </c>
      <c r="QT2" s="7" t="e">
        <f t="shared" ref="QT2:QT37" si="16">AVERAGE(PN2:QR2)</f>
        <v>#DIV/0!</v>
      </c>
      <c r="QU2" s="7">
        <f t="shared" ref="QU2:QU37" si="17">MAX(PN2:QR2)</f>
        <v>0</v>
      </c>
    </row>
    <row r="3" spans="4:463" ht="15.75" thickBot="1" x14ac:dyDescent="0.3"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W3" t="s">
        <v>62</v>
      </c>
      <c r="MX3" s="54">
        <v>1.2757000000000001</v>
      </c>
      <c r="MY3" s="54">
        <v>1.3101</v>
      </c>
      <c r="MZ3" s="54">
        <v>1.3262</v>
      </c>
      <c r="NA3" s="54">
        <v>1.3028999999999999</v>
      </c>
      <c r="NB3" s="54">
        <v>1.3029999999999999</v>
      </c>
      <c r="NC3" s="4" t="s">
        <v>37</v>
      </c>
      <c r="ND3" s="54">
        <v>1.2622800000000001</v>
      </c>
      <c r="NE3" s="6"/>
      <c r="NF3" s="6"/>
      <c r="NG3" s="6">
        <v>2.5000000000000001E-3</v>
      </c>
      <c r="NH3" s="6">
        <v>2.8999999999999998E-3</v>
      </c>
      <c r="NI3" s="6">
        <v>-1.1000000000000001E-3</v>
      </c>
      <c r="NJ3" s="6">
        <v>5.9999999999999995E-4</v>
      </c>
      <c r="NK3" s="6">
        <v>3.5999999999999999E-3</v>
      </c>
      <c r="NL3" s="6"/>
      <c r="NM3" s="6"/>
      <c r="NN3" s="6">
        <v>-3.8E-3</v>
      </c>
      <c r="NO3" s="6">
        <v>2.8999999999999998E-3</v>
      </c>
      <c r="NP3" s="6">
        <v>-2.5999999999999999E-3</v>
      </c>
      <c r="NQ3" s="6">
        <v>-1.1000000000000001E-3</v>
      </c>
      <c r="NR3" s="6">
        <v>-6.6E-3</v>
      </c>
      <c r="NS3" s="6"/>
      <c r="NT3" s="6"/>
      <c r="NU3" s="6">
        <v>-4.7000000000000002E-3</v>
      </c>
      <c r="NV3" s="6">
        <v>1.8E-3</v>
      </c>
      <c r="NW3" s="6">
        <v>6.7000000000000002E-3</v>
      </c>
      <c r="NX3" s="6">
        <v>4.5999999999999999E-3</v>
      </c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7">
        <f>MIN(NE3:OI3)</f>
        <v>-6.6E-3</v>
      </c>
      <c r="OK3" s="7">
        <f>AVERAGE(NE3:OI3)</f>
        <v>4.0714285714285722E-4</v>
      </c>
      <c r="OL3" s="7">
        <f>MAX(NE3:OI3)</f>
        <v>6.7000000000000002E-3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5"/>
        <v>0</v>
      </c>
      <c r="QT3" s="7" t="e">
        <f t="shared" si="16"/>
        <v>#DIV/0!</v>
      </c>
      <c r="QU3" s="7">
        <f t="shared" si="17"/>
        <v>0</v>
      </c>
    </row>
    <row r="4" spans="4:463" ht="15.75" thickBot="1" x14ac:dyDescent="0.3"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W4" t="s">
        <v>62</v>
      </c>
      <c r="MX4" s="54">
        <v>0.98160000000000003</v>
      </c>
      <c r="MY4" s="54">
        <v>0.99428000000000005</v>
      </c>
      <c r="MZ4" s="54">
        <v>0.99790000000000001</v>
      </c>
      <c r="NA4" s="54">
        <v>0.99399999999999999</v>
      </c>
      <c r="NB4" s="54">
        <v>1.0188999999999999</v>
      </c>
      <c r="NC4" s="4" t="s">
        <v>38</v>
      </c>
      <c r="ND4" s="54">
        <v>1.00156</v>
      </c>
      <c r="NE4" s="6"/>
      <c r="NF4" s="6"/>
      <c r="NG4" s="6">
        <v>-7.6E-3</v>
      </c>
      <c r="NH4" s="6">
        <v>-2.9999999999999997E-4</v>
      </c>
      <c r="NI4" s="6">
        <v>2.5999999999999999E-3</v>
      </c>
      <c r="NJ4" s="6">
        <v>-3.3E-3</v>
      </c>
      <c r="NK4" s="6">
        <v>-3.0999999999999999E-3</v>
      </c>
      <c r="NL4" s="6"/>
      <c r="NM4" s="6"/>
      <c r="NN4" s="6">
        <v>2.5000000000000001E-3</v>
      </c>
      <c r="NO4" s="6">
        <v>2.3999999999999998E-3</v>
      </c>
      <c r="NP4" s="6">
        <v>3.2000000000000002E-3</v>
      </c>
      <c r="NQ4" s="6">
        <v>-1.2999999999999999E-3</v>
      </c>
      <c r="NR4" s="6">
        <v>4.7999999999999996E-3</v>
      </c>
      <c r="NS4" s="6"/>
      <c r="NT4" s="6"/>
      <c r="NU4" s="6">
        <v>5.0000000000000001E-4</v>
      </c>
      <c r="NV4" s="6">
        <v>8.9999999999999998E-4</v>
      </c>
      <c r="NW4" s="6">
        <v>-6.1000000000000004E-3</v>
      </c>
      <c r="NX4" s="6">
        <v>-1.26E-2</v>
      </c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7">
        <f>MIN(NE4:OI4)</f>
        <v>-1.26E-2</v>
      </c>
      <c r="OK4" s="7">
        <f>AVERAGE(NE4:OI4)</f>
        <v>-1.2428571428571428E-3</v>
      </c>
      <c r="OL4" s="7">
        <f>MAX(NE4:OI4)</f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5"/>
        <v>0</v>
      </c>
      <c r="QT4" s="7" t="e">
        <f t="shared" si="16"/>
        <v>#DIV/0!</v>
      </c>
      <c r="QU4" s="7">
        <f t="shared" si="17"/>
        <v>0</v>
      </c>
    </row>
    <row r="5" spans="4:463" ht="15.75" thickBot="1" x14ac:dyDescent="0.3"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W5" t="s">
        <v>62</v>
      </c>
      <c r="MX5" s="54">
        <v>109.613</v>
      </c>
      <c r="MY5" s="54">
        <v>108.76900000000001</v>
      </c>
      <c r="MZ5" s="54">
        <v>111.372</v>
      </c>
      <c r="NA5" s="54">
        <v>111.02</v>
      </c>
      <c r="NB5" s="54">
        <v>111.41</v>
      </c>
      <c r="NC5" s="4" t="s">
        <v>39</v>
      </c>
      <c r="ND5" s="54">
        <v>108.30800000000001</v>
      </c>
      <c r="NE5" s="6"/>
      <c r="NF5" s="6"/>
      <c r="NG5" s="6">
        <v>-2.0999999999999999E-3</v>
      </c>
      <c r="NH5" s="6">
        <v>5.9999999999999995E-4</v>
      </c>
      <c r="NI5" s="6">
        <v>2.8999999999999998E-3</v>
      </c>
      <c r="NJ5" s="6">
        <v>-5.9999999999999995E-4</v>
      </c>
      <c r="NK5" s="6">
        <v>-1.9E-3</v>
      </c>
      <c r="NL5" s="6"/>
      <c r="NM5" s="6"/>
      <c r="NN5" s="6">
        <v>3.0000000000000001E-3</v>
      </c>
      <c r="NO5" s="6">
        <v>5.9999999999999995E-4</v>
      </c>
      <c r="NP5" s="6">
        <v>-2.0000000000000001E-4</v>
      </c>
      <c r="NQ5" s="6">
        <v>-1E-3</v>
      </c>
      <c r="NR5" s="6">
        <v>1.4E-3</v>
      </c>
      <c r="NS5" s="6"/>
      <c r="NT5" s="6"/>
      <c r="NU5" s="6">
        <v>-2.0000000000000001E-4</v>
      </c>
      <c r="NV5" s="6">
        <v>-1E-3</v>
      </c>
      <c r="NW5" s="6">
        <v>-3.2000000000000002E-3</v>
      </c>
      <c r="NX5" s="6">
        <v>-7.6E-3</v>
      </c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7">
        <f>MIN(NE5:OI5)</f>
        <v>-7.6E-3</v>
      </c>
      <c r="OK5" s="7">
        <f>AVERAGE(NE5:OI5)</f>
        <v>-6.6428571428571437E-4</v>
      </c>
      <c r="OL5" s="7">
        <f>MAX(NE5:OI5)</f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5"/>
        <v>0</v>
      </c>
      <c r="QT5" s="7" t="e">
        <f t="shared" si="16"/>
        <v>#DIV/0!</v>
      </c>
      <c r="QU5" s="7">
        <f t="shared" si="17"/>
        <v>0</v>
      </c>
    </row>
    <row r="6" spans="4:463" ht="15.75" thickBot="1" x14ac:dyDescent="0.3">
      <c r="D6" t="s">
        <v>62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W6" t="s">
        <v>62</v>
      </c>
      <c r="MX6" s="54">
        <v>0.70489999999999997</v>
      </c>
      <c r="MY6" s="54">
        <v>0.72548000000000001</v>
      </c>
      <c r="MZ6" s="54">
        <v>0.70920000000000005</v>
      </c>
      <c r="NA6" s="54">
        <v>0.71250000000000002</v>
      </c>
      <c r="NB6" s="54">
        <v>0.70440000000000003</v>
      </c>
      <c r="NC6" s="4" t="s">
        <v>40</v>
      </c>
      <c r="ND6" s="54">
        <v>0.69305000000000005</v>
      </c>
      <c r="NE6" s="6"/>
      <c r="NF6" s="6"/>
      <c r="NG6" s="6">
        <v>5.8999999999999999E-3</v>
      </c>
      <c r="NH6" s="6">
        <v>2.3999999999999998E-3</v>
      </c>
      <c r="NI6" s="6">
        <v>-3.2000000000000002E-3</v>
      </c>
      <c r="NJ6" s="6">
        <v>1.4E-3</v>
      </c>
      <c r="NK6" s="6">
        <v>3.2000000000000002E-3</v>
      </c>
      <c r="NL6" s="6"/>
      <c r="NM6" s="6"/>
      <c r="NN6" s="6">
        <v>-5.5999999999999999E-3</v>
      </c>
      <c r="NO6" s="6">
        <v>0</v>
      </c>
      <c r="NP6" s="6">
        <v>-4.7999999999999996E-3</v>
      </c>
      <c r="NQ6" s="6">
        <v>-1.8E-3</v>
      </c>
      <c r="NR6" s="6">
        <v>-6.1000000000000004E-3</v>
      </c>
      <c r="NS6" s="6"/>
      <c r="NT6" s="6"/>
      <c r="NU6" s="6">
        <v>-2.7000000000000001E-3</v>
      </c>
      <c r="NV6" s="6">
        <v>3.3999999999999998E-3</v>
      </c>
      <c r="NW6" s="6">
        <v>1.1000000000000001E-3</v>
      </c>
      <c r="NX6" s="6">
        <v>5.8999999999999999E-3</v>
      </c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7">
        <f>MIN(NE6:OI6)</f>
        <v>-6.1000000000000004E-3</v>
      </c>
      <c r="OK6" s="7">
        <f>AVERAGE(NE6:OI6)</f>
        <v>-6.4285714285714328E-5</v>
      </c>
      <c r="OL6" s="7">
        <f>MAX(NE6:OI6)</f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5"/>
        <v>0</v>
      </c>
      <c r="QT6" s="7" t="e">
        <f t="shared" si="16"/>
        <v>#DIV/0!</v>
      </c>
      <c r="QU6" s="7">
        <f t="shared" si="17"/>
        <v>0</v>
      </c>
    </row>
    <row r="7" spans="4:463" ht="15.75" thickBot="1" x14ac:dyDescent="0.3"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W7" t="s">
        <v>62</v>
      </c>
      <c r="MX7" s="54">
        <v>0.67154999999999998</v>
      </c>
      <c r="MY7" s="54">
        <v>0.69093000000000004</v>
      </c>
      <c r="MZ7" s="54">
        <v>0.68071000000000004</v>
      </c>
      <c r="NA7" s="54">
        <v>0.6825</v>
      </c>
      <c r="NB7" s="54">
        <v>0.66710000000000003</v>
      </c>
      <c r="NC7" s="4" t="s">
        <v>41</v>
      </c>
      <c r="ND7" s="54">
        <v>0.65317999999999998</v>
      </c>
      <c r="NE7" s="6"/>
      <c r="NF7" s="6"/>
      <c r="NG7" s="6">
        <v>9.5999999999999992E-3</v>
      </c>
      <c r="NH7" s="6">
        <v>2.2000000000000001E-3</v>
      </c>
      <c r="NI7" s="6">
        <v>1.2999999999999999E-3</v>
      </c>
      <c r="NJ7" s="6">
        <v>8.9999999999999998E-4</v>
      </c>
      <c r="NK7" s="6">
        <v>6.0000000000000001E-3</v>
      </c>
      <c r="NL7" s="6"/>
      <c r="NM7" s="6"/>
      <c r="NN7" s="6">
        <v>-8.6E-3</v>
      </c>
      <c r="NO7" s="6">
        <v>-3.5999999999999999E-3</v>
      </c>
      <c r="NP7" s="6">
        <v>-1.4E-3</v>
      </c>
      <c r="NQ7" s="6">
        <v>-1.1999999999999999E-3</v>
      </c>
      <c r="NR7" s="6">
        <v>-1.15E-2</v>
      </c>
      <c r="NS7" s="6"/>
      <c r="NT7" s="6"/>
      <c r="NU7" s="6">
        <v>6.9999999999999999E-4</v>
      </c>
      <c r="NV7" s="6">
        <v>5.0000000000000001E-3</v>
      </c>
      <c r="NW7" s="6">
        <v>1.2999999999999999E-3</v>
      </c>
      <c r="NX7" s="6">
        <v>7.3000000000000001E-3</v>
      </c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7">
        <f>MIN(NE7:OI7)</f>
        <v>-1.15E-2</v>
      </c>
      <c r="OK7" s="7">
        <f>AVERAGE(NE7:OI7)</f>
        <v>5.7142857142857147E-4</v>
      </c>
      <c r="OL7" s="7">
        <f>MAX(NE7:OI7)</f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5"/>
        <v>0</v>
      </c>
      <c r="QT7" s="7" t="e">
        <f t="shared" si="16"/>
        <v>#DIV/0!</v>
      </c>
      <c r="QU7" s="7">
        <f t="shared" si="17"/>
        <v>0</v>
      </c>
    </row>
    <row r="8" spans="4:463" ht="15.75" thickBot="1" x14ac:dyDescent="0.3"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W8" t="s">
        <v>62</v>
      </c>
      <c r="MX8" s="54">
        <v>1.3637999999999999</v>
      </c>
      <c r="MY8" s="54">
        <v>1.31351</v>
      </c>
      <c r="MZ8" s="54">
        <v>1.3168599999999999</v>
      </c>
      <c r="NA8" s="54">
        <v>1.3342000000000001</v>
      </c>
      <c r="NB8" s="54">
        <v>1.3387</v>
      </c>
      <c r="NC8" s="4" t="s">
        <v>42</v>
      </c>
      <c r="ND8" s="54">
        <v>1.35175</v>
      </c>
      <c r="NE8" s="6"/>
      <c r="NF8" s="6"/>
      <c r="NG8" s="6">
        <v>-4.8999999999999998E-3</v>
      </c>
      <c r="NH8" s="6">
        <v>-3.3E-3</v>
      </c>
      <c r="NI8" s="6">
        <v>2E-3</v>
      </c>
      <c r="NJ8" s="6">
        <v>-3.7000000000000002E-3</v>
      </c>
      <c r="NK8" s="6">
        <v>-6.1999999999999998E-3</v>
      </c>
      <c r="NL8" s="6"/>
      <c r="NM8" s="6"/>
      <c r="NN8" s="6">
        <v>1E-4</v>
      </c>
      <c r="NO8" s="6">
        <v>1.1999999999999999E-3</v>
      </c>
      <c r="NP8" s="6">
        <v>4.5999999999999999E-3</v>
      </c>
      <c r="NQ8" s="6">
        <v>-8.0000000000000004E-4</v>
      </c>
      <c r="NR8" s="6">
        <v>6.4000000000000003E-3</v>
      </c>
      <c r="NS8" s="6"/>
      <c r="NT8" s="6"/>
      <c r="NU8" s="6">
        <v>5.0000000000000001E-4</v>
      </c>
      <c r="NV8" s="6">
        <v>-2.5000000000000001E-3</v>
      </c>
      <c r="NW8" s="6">
        <v>-6.7999999999999996E-3</v>
      </c>
      <c r="NX8" s="6">
        <v>-6.7999999999999996E-3</v>
      </c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7">
        <f>MIN(NE8:OI8)</f>
        <v>-6.7999999999999996E-3</v>
      </c>
      <c r="OK8" s="7">
        <f>AVERAGE(NE8:OI8)</f>
        <v>-1.4428571428571431E-3</v>
      </c>
      <c r="OL8" s="7">
        <f>MAX(NE8:OI8)</f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5"/>
        <v>0</v>
      </c>
      <c r="QT8" s="7" t="e">
        <f t="shared" si="16"/>
        <v>#DIV/0!</v>
      </c>
      <c r="QU8" s="7">
        <f t="shared" si="17"/>
        <v>0</v>
      </c>
    </row>
    <row r="9" spans="4:463" ht="15.75" thickBot="1" x14ac:dyDescent="0.3">
      <c r="F9" t="s">
        <v>62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18">SUM( -AN2, -AN3,AN4,AN5, -AN6, -AN7,AN8)</f>
        <v>0</v>
      </c>
      <c r="AO9" s="13">
        <f t="shared" si="18"/>
        <v>0</v>
      </c>
      <c r="AP9" s="13">
        <f t="shared" si="18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18"/>
        <v>2.1500000000000002E-2</v>
      </c>
      <c r="AT9" s="13">
        <f t="shared" si="18"/>
        <v>-1.1900000000000001E-2</v>
      </c>
      <c r="AU9" s="13">
        <f t="shared" si="18"/>
        <v>0</v>
      </c>
      <c r="AV9" s="13">
        <f t="shared" si="18"/>
        <v>0</v>
      </c>
      <c r="AW9" s="13">
        <f t="shared" si="18"/>
        <v>-3.3E-3</v>
      </c>
      <c r="AX9" s="13">
        <f t="shared" si="18"/>
        <v>1.7499999999999998E-2</v>
      </c>
      <c r="AY9" s="13">
        <f t="shared" si="18"/>
        <v>1.7499999999999998E-2</v>
      </c>
      <c r="AZ9" s="13">
        <f t="shared" si="18"/>
        <v>-2.8000000000000004E-3</v>
      </c>
      <c r="BA9" s="13">
        <f t="shared" si="18"/>
        <v>2.2599999999999999E-2</v>
      </c>
      <c r="BB9" s="13">
        <f t="shared" si="18"/>
        <v>0</v>
      </c>
      <c r="BC9" s="13">
        <f t="shared" si="18"/>
        <v>0</v>
      </c>
      <c r="BD9" s="13">
        <f t="shared" si="18"/>
        <v>3.0999999999999999E-3</v>
      </c>
      <c r="BE9" s="13">
        <f t="shared" si="18"/>
        <v>1.6000000000000007E-3</v>
      </c>
      <c r="BF9" s="13">
        <f t="shared" si="18"/>
        <v>-2.06E-2</v>
      </c>
      <c r="BG9" s="13">
        <f t="shared" si="18"/>
        <v>2.06E-2</v>
      </c>
      <c r="BH9" s="13">
        <f>SUM( -BH2, -BH3,BH4,BH5, -BH6, -BH7,BH8)</f>
        <v>-5.6799999999999996E-2</v>
      </c>
      <c r="BI9" s="13">
        <f t="shared" si="18"/>
        <v>0</v>
      </c>
      <c r="BJ9" s="13">
        <f t="shared" si="18"/>
        <v>0</v>
      </c>
      <c r="BK9" s="13">
        <f t="shared" si="18"/>
        <v>3.7999999999999996E-3</v>
      </c>
      <c r="BL9" s="13">
        <f t="shared" si="18"/>
        <v>1.3299999999999999E-2</v>
      </c>
      <c r="BM9" s="13">
        <f t="shared" si="18"/>
        <v>-4.3200000000000002E-2</v>
      </c>
      <c r="BN9" s="13">
        <f t="shared" si="18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19">SUM( -CT2, -CT3,CT4,CT5, -CT6, -CT7,CT8)</f>
        <v>0</v>
      </c>
      <c r="CU9" s="13">
        <f t="shared" si="19"/>
        <v>0</v>
      </c>
      <c r="CV9" s="13">
        <f t="shared" si="19"/>
        <v>1.6399999999999998E-2</v>
      </c>
      <c r="CW9" s="13">
        <f t="shared" si="19"/>
        <v>1.18E-2</v>
      </c>
      <c r="CX9" s="13">
        <f t="shared" si="19"/>
        <v>4.8699999999999993E-2</v>
      </c>
      <c r="CY9" s="13">
        <f t="shared" si="19"/>
        <v>9.7000000000000003E-3</v>
      </c>
      <c r="CZ9" s="13">
        <f t="shared" si="19"/>
        <v>-8.9999999999999976E-4</v>
      </c>
      <c r="DA9" s="13">
        <f t="shared" si="19"/>
        <v>0</v>
      </c>
      <c r="DB9" s="13">
        <f t="shared" si="19"/>
        <v>0</v>
      </c>
      <c r="DC9" s="13">
        <f t="shared" si="19"/>
        <v>2.6200000000000001E-2</v>
      </c>
      <c r="DD9" s="13">
        <f t="shared" si="19"/>
        <v>-1.4199999999999999E-2</v>
      </c>
      <c r="DE9" s="13">
        <f t="shared" si="19"/>
        <v>9.5999999999999992E-3</v>
      </c>
      <c r="DF9" s="13">
        <f t="shared" si="19"/>
        <v>-1.24E-2</v>
      </c>
      <c r="DG9" s="13">
        <f t="shared" si="19"/>
        <v>-1.8700000000000001E-2</v>
      </c>
      <c r="DH9" s="13">
        <f t="shared" si="19"/>
        <v>0</v>
      </c>
      <c r="DI9" s="13">
        <f t="shared" si="19"/>
        <v>0</v>
      </c>
      <c r="DJ9" s="13">
        <f t="shared" si="19"/>
        <v>-2.3E-3</v>
      </c>
      <c r="DK9" s="13">
        <f t="shared" si="19"/>
        <v>-2.8900000000000002E-2</v>
      </c>
      <c r="DL9" s="13">
        <f t="shared" si="19"/>
        <v>4.8999999999999998E-3</v>
      </c>
      <c r="DM9" s="13">
        <f t="shared" si="19"/>
        <v>2.24E-2</v>
      </c>
      <c r="DN9" s="13">
        <f t="shared" si="19"/>
        <v>-0.02</v>
      </c>
      <c r="DO9" s="13">
        <f t="shared" si="19"/>
        <v>0</v>
      </c>
      <c r="DP9" s="13">
        <f t="shared" si="19"/>
        <v>0</v>
      </c>
      <c r="DQ9" s="13">
        <f t="shared" si="19"/>
        <v>-9.7999999999999997E-3</v>
      </c>
      <c r="DR9" s="13">
        <f t="shared" si="19"/>
        <v>-2.4799999999999999E-2</v>
      </c>
      <c r="DS9" s="13">
        <f t="shared" si="19"/>
        <v>1.3299999999999999E-2</v>
      </c>
      <c r="DT9" s="13">
        <f t="shared" si="19"/>
        <v>1.4900000000000002E-2</v>
      </c>
      <c r="DU9" s="13">
        <f t="shared" si="19"/>
        <v>0</v>
      </c>
      <c r="DV9" s="13">
        <f t="shared" si="19"/>
        <v>0</v>
      </c>
      <c r="DW9" s="13">
        <f t="shared" si="19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GR9" si="20">SUM( -FN2, -FN3,FN4,FN5, -FN6, -FN7,FN8)</f>
        <v>2.2900000000000004E-2</v>
      </c>
      <c r="FO9" s="13">
        <f t="shared" si="20"/>
        <v>0</v>
      </c>
      <c r="FP9" s="13">
        <f t="shared" si="20"/>
        <v>0</v>
      </c>
      <c r="FQ9" s="13">
        <f t="shared" si="20"/>
        <v>-4.1999999999999989E-3</v>
      </c>
      <c r="FR9" s="13">
        <f t="shared" si="20"/>
        <v>1.8099999999999998E-2</v>
      </c>
      <c r="FS9" s="13">
        <f t="shared" si="20"/>
        <v>1.8500000000000003E-2</v>
      </c>
      <c r="FT9" s="13">
        <f t="shared" si="20"/>
        <v>2.6499999999999999E-2</v>
      </c>
      <c r="FU9" s="13">
        <f t="shared" si="20"/>
        <v>-1.9799999999999998E-2</v>
      </c>
      <c r="FV9" s="13">
        <f t="shared" si="20"/>
        <v>0</v>
      </c>
      <c r="FW9" s="13">
        <f t="shared" si="20"/>
        <v>0</v>
      </c>
      <c r="FX9" s="13">
        <f t="shared" si="20"/>
        <v>-1.7499999999999995E-2</v>
      </c>
      <c r="FY9" s="13">
        <f t="shared" si="20"/>
        <v>-7.0000000000000001E-3</v>
      </c>
      <c r="FZ9" s="13">
        <f t="shared" si="20"/>
        <v>-3.5299999999999998E-2</v>
      </c>
      <c r="GA9" s="13">
        <f t="shared" si="20"/>
        <v>2.4800000000000003E-2</v>
      </c>
      <c r="GB9" s="13">
        <f t="shared" si="20"/>
        <v>-1.5399999999999997E-2</v>
      </c>
      <c r="GC9" s="13">
        <f t="shared" si="20"/>
        <v>0</v>
      </c>
      <c r="GD9" s="13">
        <f t="shared" si="20"/>
        <v>0</v>
      </c>
      <c r="GE9" s="13">
        <f t="shared" si="20"/>
        <v>-5.1999999999999998E-3</v>
      </c>
      <c r="GF9" s="13">
        <f t="shared" si="20"/>
        <v>-3.0999999999999995E-3</v>
      </c>
      <c r="GG9" s="13">
        <f t="shared" si="20"/>
        <v>-2.1400000000000002E-2</v>
      </c>
      <c r="GH9" s="13">
        <f t="shared" si="20"/>
        <v>1.7000000000000001E-2</v>
      </c>
      <c r="GI9" s="13">
        <f t="shared" si="20"/>
        <v>1.3999999999999993E-3</v>
      </c>
      <c r="GJ9" s="13">
        <f t="shared" si="20"/>
        <v>0</v>
      </c>
      <c r="GK9" s="13">
        <f t="shared" si="20"/>
        <v>0</v>
      </c>
      <c r="GL9" s="13">
        <f t="shared" si="20"/>
        <v>-1.2800000000000001E-2</v>
      </c>
      <c r="GM9" s="13">
        <f t="shared" si="20"/>
        <v>7.1999999999999989E-3</v>
      </c>
      <c r="GN9" s="13">
        <f t="shared" si="20"/>
        <v>2.6500000000000003E-2</v>
      </c>
      <c r="GO9" s="13">
        <f t="shared" si="20"/>
        <v>2.07E-2</v>
      </c>
      <c r="GP9" s="13">
        <f t="shared" si="20"/>
        <v>-1.0499999999999999E-2</v>
      </c>
      <c r="GQ9" s="13">
        <f t="shared" si="20"/>
        <v>0</v>
      </c>
      <c r="GR9" s="13">
        <f t="shared" si="20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JM9" si="21">SUM( -II2, -II3,II4,II5, -II6, -II7,II8)</f>
        <v>-2.700000000000001E-3</v>
      </c>
      <c r="IJ9" s="13">
        <f t="shared" si="21"/>
        <v>1.35E-2</v>
      </c>
      <c r="IK9" s="13">
        <f t="shared" si="21"/>
        <v>-1.06E-2</v>
      </c>
      <c r="IL9" s="13">
        <f t="shared" si="21"/>
        <v>1.4700000000000001E-2</v>
      </c>
      <c r="IM9" s="13">
        <f t="shared" si="21"/>
        <v>1.01E-2</v>
      </c>
      <c r="IN9" s="13">
        <f t="shared" si="21"/>
        <v>0</v>
      </c>
      <c r="IO9" s="13">
        <f t="shared" si="21"/>
        <v>0</v>
      </c>
      <c r="IP9" s="13">
        <f t="shared" si="21"/>
        <v>-1.8699999999999998E-2</v>
      </c>
      <c r="IQ9" s="13">
        <f t="shared" si="21"/>
        <v>-1.1000000000000001E-3</v>
      </c>
      <c r="IR9" s="13">
        <f t="shared" si="21"/>
        <v>-1.1299999999999998E-2</v>
      </c>
      <c r="IS9" s="13">
        <f t="shared" si="21"/>
        <v>2.69E-2</v>
      </c>
      <c r="IT9" s="13">
        <f t="shared" si="21"/>
        <v>-1.84E-2</v>
      </c>
      <c r="IU9" s="13">
        <f t="shared" si="21"/>
        <v>0</v>
      </c>
      <c r="IV9" s="13">
        <f t="shared" si="21"/>
        <v>0</v>
      </c>
      <c r="IW9" s="13">
        <f t="shared" si="21"/>
        <v>3.0999999999999999E-3</v>
      </c>
      <c r="IX9" s="13">
        <f t="shared" si="21"/>
        <v>7.1999999999999998E-3</v>
      </c>
      <c r="IY9" s="13">
        <f t="shared" si="21"/>
        <v>7.0000000000000001E-3</v>
      </c>
      <c r="IZ9" s="13">
        <f t="shared" si="21"/>
        <v>2.8900000000000002E-2</v>
      </c>
      <c r="JA9" s="13">
        <f t="shared" si="21"/>
        <v>-3.8999999999999998E-3</v>
      </c>
      <c r="JB9" s="13">
        <f t="shared" si="21"/>
        <v>0</v>
      </c>
      <c r="JC9" s="13">
        <f t="shared" si="21"/>
        <v>0</v>
      </c>
      <c r="JD9" s="13">
        <f t="shared" si="21"/>
        <v>1E-3</v>
      </c>
      <c r="JE9" s="13">
        <f t="shared" si="21"/>
        <v>2.35E-2</v>
      </c>
      <c r="JF9" s="13">
        <f t="shared" si="21"/>
        <v>4.0899999999999999E-2</v>
      </c>
      <c r="JG9" s="13">
        <f t="shared" si="21"/>
        <v>-8.8000000000000005E-3</v>
      </c>
      <c r="JH9" s="13">
        <f t="shared" si="21"/>
        <v>-1.54E-2</v>
      </c>
      <c r="JI9" s="13">
        <f t="shared" si="21"/>
        <v>0</v>
      </c>
      <c r="JJ9" s="13">
        <f t="shared" si="21"/>
        <v>0</v>
      </c>
      <c r="JK9" s="13">
        <f t="shared" si="21"/>
        <v>-9.0000000000000011E-3</v>
      </c>
      <c r="JL9" s="13">
        <f t="shared" si="21"/>
        <v>-1.9000000000000003E-2</v>
      </c>
      <c r="JM9" s="13">
        <f t="shared" si="21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ME9" si="22">SUM( -LA2, -LA3,LA4,LA5, -LA6, -LA7,LA8)</f>
        <v>1.3999999999999999E-2</v>
      </c>
      <c r="LB9" s="13">
        <f t="shared" si="22"/>
        <v>1.03E-2</v>
      </c>
      <c r="LC9" s="13">
        <f t="shared" si="22"/>
        <v>-3.15E-2</v>
      </c>
      <c r="LD9" s="13">
        <f t="shared" si="22"/>
        <v>0</v>
      </c>
      <c r="LE9" s="13">
        <f t="shared" si="22"/>
        <v>0</v>
      </c>
      <c r="LF9" s="13">
        <f t="shared" si="22"/>
        <v>1.5399999999999999E-2</v>
      </c>
      <c r="LG9" s="13">
        <f t="shared" si="22"/>
        <v>-8.0000000000000036E-4</v>
      </c>
      <c r="LH9" s="13">
        <f t="shared" si="22"/>
        <v>1.26E-2</v>
      </c>
      <c r="LI9" s="13">
        <f t="shared" si="22"/>
        <v>-1.1199999999999998E-2</v>
      </c>
      <c r="LJ9" s="13">
        <f t="shared" si="22"/>
        <v>-1.2199999999999999E-2</v>
      </c>
      <c r="LK9" s="13">
        <f t="shared" si="22"/>
        <v>0</v>
      </c>
      <c r="LL9" s="13">
        <f t="shared" si="22"/>
        <v>0</v>
      </c>
      <c r="LM9" s="13">
        <f t="shared" si="22"/>
        <v>9.7999999999999997E-3</v>
      </c>
      <c r="LN9" s="13">
        <f t="shared" si="22"/>
        <v>1.0400000000000001E-2</v>
      </c>
      <c r="LO9" s="13">
        <f t="shared" si="22"/>
        <v>8.5999999999999983E-3</v>
      </c>
      <c r="LP9" s="13">
        <f t="shared" si="22"/>
        <v>2.3199999999999995E-2</v>
      </c>
      <c r="LQ9" s="13">
        <f t="shared" si="22"/>
        <v>1.66E-2</v>
      </c>
      <c r="LR9" s="13">
        <f t="shared" si="22"/>
        <v>0</v>
      </c>
      <c r="LS9" s="13">
        <f t="shared" si="22"/>
        <v>0</v>
      </c>
      <c r="LT9" s="13">
        <f t="shared" si="22"/>
        <v>-1.47E-2</v>
      </c>
      <c r="LU9" s="13">
        <f t="shared" si="22"/>
        <v>1.3399999999999999E-2</v>
      </c>
      <c r="LV9" s="13">
        <f t="shared" si="22"/>
        <v>4.3999999999999994E-3</v>
      </c>
      <c r="LW9" s="13">
        <f t="shared" si="22"/>
        <v>-1.9799999999999998E-2</v>
      </c>
      <c r="LX9" s="13">
        <f t="shared" si="22"/>
        <v>-2.29E-2</v>
      </c>
      <c r="LY9" s="13">
        <f t="shared" si="22"/>
        <v>0</v>
      </c>
      <c r="LZ9" s="13">
        <f t="shared" si="22"/>
        <v>0</v>
      </c>
      <c r="MA9" s="13">
        <f t="shared" si="22"/>
        <v>1.09E-2</v>
      </c>
      <c r="MB9" s="13">
        <f t="shared" si="22"/>
        <v>1.0500000000000001E-2</v>
      </c>
      <c r="MC9" s="13">
        <f t="shared" si="22"/>
        <v>1.37E-2</v>
      </c>
      <c r="MD9" s="13">
        <f t="shared" si="22"/>
        <v>8.9999999999999998E-4</v>
      </c>
      <c r="ME9" s="13">
        <f t="shared" si="22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X9" s="277"/>
      <c r="MY9" s="12"/>
      <c r="MZ9" s="12"/>
      <c r="NA9" s="12"/>
      <c r="NB9" s="12"/>
      <c r="NC9" s="11" t="s">
        <v>43</v>
      </c>
      <c r="ND9" s="528">
        <v>2.5000000000000001E-2</v>
      </c>
      <c r="NE9" s="13">
        <f>SUM( -NE2, -NE3,NE4,NE5, -NE6, -NE7,NE8)</f>
        <v>0</v>
      </c>
      <c r="NF9" s="13">
        <f>SUM( -NF2, -NF3,NF4,NF5, -NF6, -NF7,NF8)</f>
        <v>0</v>
      </c>
      <c r="NG9" s="13">
        <f>SUM( -NG2, -NG3,NG4,NG5, -NG6, -NG7,NG8)</f>
        <v>-3.9199999999999999E-2</v>
      </c>
      <c r="NH9" s="13">
        <f>SUM( -NH2, -NH3,NH4,NH5, -NH6, -NH7,NH8)</f>
        <v>-1.1699999999999999E-2</v>
      </c>
      <c r="NI9" s="13">
        <f>SUM( -NI2, -NI3,NI4,NI5, -NI6, -NI7,NI8)</f>
        <v>1.3099999999999999E-2</v>
      </c>
      <c r="NJ9" s="13">
        <f>SUM( -NJ2, -NJ3,NJ4,NJ5, -NJ6, -NJ7,NJ8)</f>
        <v>-1.5399999999999999E-2</v>
      </c>
      <c r="NK9" s="13">
        <f>SUM( -NK2, -NK3,NK4,NK5, -NK6, -NK7,NK8)</f>
        <v>-2.9100000000000004E-2</v>
      </c>
      <c r="NL9" s="13">
        <f>SUM( -NL2, -NL3,NL4,NL5, -NL6, -NL7,NL8)</f>
        <v>0</v>
      </c>
      <c r="NM9" s="13">
        <f>SUM( -NM2, -NM3,NM4,NM5, -NM6, -NM7,NM8)</f>
        <v>0</v>
      </c>
      <c r="NN9" s="13">
        <f>SUM( -NN2, -NN3,NN4,NN5, -NN6, -NN7,NN8)</f>
        <v>2.5500000000000002E-2</v>
      </c>
      <c r="NO9" s="13">
        <f>SUM( -NO2, -NO3,NO4,NO5, -NO6, -NO7,NO8)</f>
        <v>3.4999999999999996E-3</v>
      </c>
      <c r="NP9" s="13">
        <f>SUM( -NP2, -NP3,NP4,NP5, -NP6, -NP7,NP8)</f>
        <v>1.9700000000000002E-2</v>
      </c>
      <c r="NQ9" s="13">
        <f>SUM( -NQ2, -NQ3,NQ4,NQ5, -NQ6, -NQ7,NQ8)</f>
        <v>2.0999999999999999E-3</v>
      </c>
      <c r="NR9" s="13">
        <f>SUM( -NR2, -NR3,NR4,NR5, -NR6, -NR7,NR8)</f>
        <v>4.2500000000000003E-2</v>
      </c>
      <c r="NS9" s="13">
        <f>SUM( -NS2, -NS3,NS4,NS5, -NS6, -NS7,NS8)</f>
        <v>0</v>
      </c>
      <c r="NT9" s="13">
        <f>SUM( -NT2, -NT3,NT4,NT5, -NT6, -NT7,NT8)</f>
        <v>0</v>
      </c>
      <c r="NU9" s="13">
        <f>SUM( -NU2, -NU3,NU4,NU5, -NU6, -NU7,NU8)</f>
        <v>6.6E-3</v>
      </c>
      <c r="NV9" s="13">
        <f>SUM( -NV2, -NV3,NV4,NV5, -NV6, -NV7,NV8)</f>
        <v>-1.0800000000000001E-2</v>
      </c>
      <c r="NW9" s="13">
        <f>SUM( -NW2, -NW3,NW4,NW5, -NW6, -NW7,NW8)</f>
        <v>-2.8100000000000003E-2</v>
      </c>
      <c r="NX9" s="13">
        <f>SUM( -NX2, -NX3,NX4,NX5, -NX6, -NX7,NX8)</f>
        <v>-5.04E-2</v>
      </c>
      <c r="NY9" s="13">
        <f>SUM( -NY2, -NY3,NY4,NY5, -NY6, -NY7,NY8)</f>
        <v>0</v>
      </c>
      <c r="NZ9" s="13">
        <f>SUM( -NZ2, -NZ3,NZ4,NZ5, -NZ6, -NZ7,NZ8)</f>
        <v>0</v>
      </c>
      <c r="OA9" s="13">
        <f>SUM( -OA2, -OA3,OA4,OA5, -OA6, -OA7,OA8)</f>
        <v>0</v>
      </c>
      <c r="OB9" s="13">
        <f>SUM( -OB2, -OB3,OB4,OB5, -OB6, -OB7,OB8)</f>
        <v>0</v>
      </c>
      <c r="OC9" s="13">
        <f>SUM( -OC2, -OC3,OC4,OC5, -OC6, -OC7,OC8)</f>
        <v>0</v>
      </c>
      <c r="OD9" s="13">
        <f>SUM( -OD2, -OD3,OD4,OD5, -OD6, -OD7,OD8)</f>
        <v>0</v>
      </c>
      <c r="OE9" s="13">
        <f>SUM( -OE2, -OE3,OE4,OE5, -OE6, -OE7,OE8)</f>
        <v>0</v>
      </c>
      <c r="OF9" s="13">
        <f>SUM( -OF2, -OF3,OF4,OF5, -OF6, -OF7,OF8)</f>
        <v>0</v>
      </c>
      <c r="OG9" s="13">
        <f>SUM( -OG2, -OG3,OG4,OG5, -OG6, -OG7,OG8)</f>
        <v>0</v>
      </c>
      <c r="OH9" s="13">
        <f>SUM( -OH2, -OH3,OH4,OH5, -OH6, -OH7,OH8)</f>
        <v>0</v>
      </c>
      <c r="OI9" s="13">
        <f>SUM( -OI2, -OI3,OI4,OI5, -OI6, -OI7,OI8)</f>
        <v>0</v>
      </c>
      <c r="OJ9" s="7">
        <f>MIN(NE9:OI9)</f>
        <v>-5.04E-2</v>
      </c>
      <c r="OK9" s="7">
        <f>AVERAGE(NE9:OI9)</f>
        <v>-2.3129032258064515E-3</v>
      </c>
      <c r="OL9" s="7">
        <f>MAX(NE9:OI9)</f>
        <v>4.2500000000000003E-2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23">SUM( -PN2, -PN3,PN4,PN5, -PN6, -PN7,PN8)</f>
        <v>0</v>
      </c>
      <c r="PO9" s="13">
        <f t="shared" si="23"/>
        <v>0</v>
      </c>
      <c r="PP9" s="13">
        <f t="shared" si="23"/>
        <v>0</v>
      </c>
      <c r="PQ9" s="13">
        <f t="shared" si="23"/>
        <v>0</v>
      </c>
      <c r="PR9" s="13">
        <f t="shared" si="23"/>
        <v>0</v>
      </c>
      <c r="PS9" s="13">
        <f t="shared" si="23"/>
        <v>0</v>
      </c>
      <c r="PT9" s="13">
        <f t="shared" si="23"/>
        <v>0</v>
      </c>
      <c r="PU9" s="13">
        <f t="shared" si="23"/>
        <v>0</v>
      </c>
      <c r="PV9" s="13">
        <f t="shared" si="23"/>
        <v>0</v>
      </c>
      <c r="PW9" s="13">
        <f t="shared" si="23"/>
        <v>0</v>
      </c>
      <c r="PX9" s="13">
        <f t="shared" si="23"/>
        <v>0</v>
      </c>
      <c r="PY9" s="13">
        <f t="shared" si="23"/>
        <v>0</v>
      </c>
      <c r="PZ9" s="13">
        <f t="shared" si="23"/>
        <v>0</v>
      </c>
      <c r="QA9" s="13">
        <f t="shared" si="23"/>
        <v>0</v>
      </c>
      <c r="QB9" s="13">
        <f t="shared" si="23"/>
        <v>0</v>
      </c>
      <c r="QC9" s="13">
        <f t="shared" si="23"/>
        <v>0</v>
      </c>
      <c r="QD9" s="13">
        <f t="shared" si="23"/>
        <v>0</v>
      </c>
      <c r="QE9" s="13">
        <f t="shared" si="23"/>
        <v>0</v>
      </c>
      <c r="QF9" s="13">
        <f t="shared" si="23"/>
        <v>0</v>
      </c>
      <c r="QG9" s="13">
        <f t="shared" si="23"/>
        <v>0</v>
      </c>
      <c r="QH9" s="13">
        <f t="shared" si="23"/>
        <v>0</v>
      </c>
      <c r="QI9" s="13">
        <f t="shared" si="23"/>
        <v>0</v>
      </c>
      <c r="QJ9" s="13">
        <f t="shared" si="23"/>
        <v>0</v>
      </c>
      <c r="QK9" s="13">
        <f t="shared" si="23"/>
        <v>0</v>
      </c>
      <c r="QL9" s="13">
        <f t="shared" si="23"/>
        <v>0</v>
      </c>
      <c r="QM9" s="13">
        <f t="shared" si="23"/>
        <v>0</v>
      </c>
      <c r="QN9" s="13">
        <f t="shared" si="23"/>
        <v>0</v>
      </c>
      <c r="QO9" s="13">
        <f t="shared" si="23"/>
        <v>0</v>
      </c>
      <c r="QP9" s="13">
        <f t="shared" si="23"/>
        <v>0</v>
      </c>
      <c r="QQ9" s="13">
        <f t="shared" si="23"/>
        <v>0</v>
      </c>
      <c r="QR9" s="13">
        <f t="shared" si="23"/>
        <v>0</v>
      </c>
      <c r="QS9" s="7">
        <f t="shared" si="15"/>
        <v>0</v>
      </c>
      <c r="QT9" s="7">
        <f t="shared" si="16"/>
        <v>0</v>
      </c>
      <c r="QU9" s="7">
        <f t="shared" si="17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W10" t="s">
        <v>62</v>
      </c>
      <c r="MX10" s="54">
        <v>0.89770000000000005</v>
      </c>
      <c r="MY10" s="54">
        <v>0.87333000000000005</v>
      </c>
      <c r="MZ10" s="54">
        <v>0.85709999999999997</v>
      </c>
      <c r="NA10" s="54">
        <v>0.86119999999999997</v>
      </c>
      <c r="NB10" s="54">
        <v>0.86009999999999998</v>
      </c>
      <c r="NC10" s="4" t="s">
        <v>44</v>
      </c>
      <c r="ND10" s="54">
        <v>0.88419999999999999</v>
      </c>
      <c r="NE10" s="6"/>
      <c r="NF10" s="6"/>
      <c r="NG10" s="6">
        <v>3.2000000000000002E-3</v>
      </c>
      <c r="NH10" s="6">
        <v>-1.6000000000000001E-3</v>
      </c>
      <c r="NI10" s="6">
        <v>-1.4E-3</v>
      </c>
      <c r="NJ10" s="6">
        <v>4.4000000000000003E-3</v>
      </c>
      <c r="NK10" s="6">
        <v>2E-3</v>
      </c>
      <c r="NL10" s="6"/>
      <c r="NM10" s="6"/>
      <c r="NN10" s="6">
        <v>2.3999999999999998E-3</v>
      </c>
      <c r="NO10" s="6">
        <v>-1.5E-3</v>
      </c>
      <c r="NP10" s="6">
        <v>2.9999999999999997E-4</v>
      </c>
      <c r="NQ10" s="6">
        <v>2.0000000000000001E-4</v>
      </c>
      <c r="NR10" s="6">
        <v>1.1000000000000001E-3</v>
      </c>
      <c r="NS10" s="6"/>
      <c r="NT10" s="6"/>
      <c r="NU10" s="6">
        <v>5.1999999999999998E-3</v>
      </c>
      <c r="NV10" s="6">
        <v>-3.3999999999999998E-3</v>
      </c>
      <c r="NW10" s="6">
        <v>-3.7000000000000002E-3</v>
      </c>
      <c r="NX10" s="6">
        <v>5.9999999999999995E-4</v>
      </c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16">
        <f>MIN(NE10:OI10)</f>
        <v>-3.7000000000000002E-3</v>
      </c>
      <c r="OK10" s="16">
        <f>AVERAGE(NE10:OI10)</f>
        <v>5.5714285714285707E-4</v>
      </c>
      <c r="OL10" s="16">
        <f>MAX(NE10:OI10)</f>
        <v>5.1999999999999998E-3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5"/>
        <v>0</v>
      </c>
      <c r="QT10" s="16" t="e">
        <f t="shared" si="16"/>
        <v>#DIV/0!</v>
      </c>
      <c r="QU10" s="16">
        <f t="shared" si="17"/>
        <v>0</v>
      </c>
    </row>
    <row r="11" spans="4:463" ht="15.75" thickBot="1" x14ac:dyDescent="0.3"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W11" t="s">
        <v>62</v>
      </c>
      <c r="MX11" s="54">
        <v>1.1255999999999999</v>
      </c>
      <c r="MY11" s="54">
        <v>1.1378200000000001</v>
      </c>
      <c r="MZ11" s="54">
        <v>1.1345799999999999</v>
      </c>
      <c r="NA11" s="54">
        <v>1.1168</v>
      </c>
      <c r="NB11" s="54">
        <v>1.1429</v>
      </c>
      <c r="NC11" s="4" t="s">
        <v>45</v>
      </c>
      <c r="ND11" s="54">
        <v>1.1173999999999999</v>
      </c>
      <c r="NE11" s="6"/>
      <c r="NF11" s="6"/>
      <c r="NG11" s="6">
        <v>-1.4E-3</v>
      </c>
      <c r="NH11" s="6">
        <v>8.0000000000000004E-4</v>
      </c>
      <c r="NI11" s="6">
        <v>2.0000000000000001E-4</v>
      </c>
      <c r="NJ11" s="6">
        <v>1.5E-3</v>
      </c>
      <c r="NK11" s="6">
        <v>1.2999999999999999E-3</v>
      </c>
      <c r="NL11" s="6"/>
      <c r="NM11" s="6"/>
      <c r="NN11" s="6">
        <v>4.0000000000000002E-4</v>
      </c>
      <c r="NO11" s="6">
        <v>4.1000000000000003E-3</v>
      </c>
      <c r="NP11" s="6">
        <v>-1E-4</v>
      </c>
      <c r="NQ11" s="6">
        <v>-2.3999999999999998E-3</v>
      </c>
      <c r="NR11" s="6">
        <v>-8.0000000000000004E-4</v>
      </c>
      <c r="NS11" s="6"/>
      <c r="NT11" s="6"/>
      <c r="NU11" s="6">
        <v>8.0000000000000004E-4</v>
      </c>
      <c r="NV11" s="6">
        <v>-8.9999999999999998E-4</v>
      </c>
      <c r="NW11" s="6">
        <v>-3.2000000000000002E-3</v>
      </c>
      <c r="NX11" s="6">
        <v>-6.7000000000000002E-3</v>
      </c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16">
        <f>MIN(NE11:OI11)</f>
        <v>-6.7000000000000002E-3</v>
      </c>
      <c r="OK11" s="16">
        <f>AVERAGE(NE11:OI11)</f>
        <v>-4.5714285714285708E-4</v>
      </c>
      <c r="OL11" s="16">
        <f>MAX(NE11:OI11)</f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5"/>
        <v>0</v>
      </c>
      <c r="QT11" s="16" t="e">
        <f t="shared" si="16"/>
        <v>#DIV/0!</v>
      </c>
      <c r="QU11" s="16">
        <f t="shared" si="17"/>
        <v>0</v>
      </c>
    </row>
    <row r="12" spans="4:463" ht="15.75" thickBot="1" x14ac:dyDescent="0.3"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W12" t="s">
        <v>62</v>
      </c>
      <c r="MX12" s="54">
        <v>125.81</v>
      </c>
      <c r="MY12" s="54">
        <v>124.464</v>
      </c>
      <c r="MZ12" s="54">
        <v>126.628</v>
      </c>
      <c r="NA12" s="54">
        <v>124.67</v>
      </c>
      <c r="NB12" s="54">
        <v>124.98</v>
      </c>
      <c r="NC12" s="4" t="s">
        <v>46</v>
      </c>
      <c r="ND12" s="54">
        <v>120.90900000000001</v>
      </c>
      <c r="NE12" s="6"/>
      <c r="NF12" s="6"/>
      <c r="NG12" s="6">
        <v>4.7000000000000002E-3</v>
      </c>
      <c r="NH12" s="6">
        <v>1.9E-3</v>
      </c>
      <c r="NI12" s="6">
        <v>4.0000000000000002E-4</v>
      </c>
      <c r="NJ12" s="6">
        <v>4.1999999999999997E-3</v>
      </c>
      <c r="NK12" s="6">
        <v>3.2000000000000002E-3</v>
      </c>
      <c r="NL12" s="6"/>
      <c r="NM12" s="6"/>
      <c r="NN12" s="6">
        <v>1E-3</v>
      </c>
      <c r="NO12" s="6">
        <v>1.8E-3</v>
      </c>
      <c r="NP12" s="6">
        <v>-3.5999999999999999E-3</v>
      </c>
      <c r="NQ12" s="6">
        <v>-2E-3</v>
      </c>
      <c r="NR12" s="6">
        <v>-4.1999999999999997E-3</v>
      </c>
      <c r="NS12" s="6"/>
      <c r="NT12" s="6"/>
      <c r="NU12" s="6">
        <v>8.9999999999999998E-4</v>
      </c>
      <c r="NV12" s="6">
        <v>-2.8E-3</v>
      </c>
      <c r="NW12" s="6">
        <v>-2.9999999999999997E-4</v>
      </c>
      <c r="NX12" s="6">
        <v>-2E-3</v>
      </c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16">
        <f>MIN(NE12:OI12)</f>
        <v>-4.1999999999999997E-3</v>
      </c>
      <c r="OK12" s="16">
        <f>AVERAGE(NE12:OI12)</f>
        <v>2.2857142857142868E-4</v>
      </c>
      <c r="OL12" s="16">
        <f>MAX(NE12:OI12)</f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5"/>
        <v>0</v>
      </c>
      <c r="QT12" s="16" t="e">
        <f t="shared" si="16"/>
        <v>#DIV/0!</v>
      </c>
      <c r="QU12" s="16">
        <f t="shared" si="17"/>
        <v>0</v>
      </c>
    </row>
    <row r="13" spans="4:463" ht="15.75" thickBot="1" x14ac:dyDescent="0.3"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W13" t="s">
        <v>62</v>
      </c>
      <c r="MX13" s="54">
        <v>1.6263000000000001</v>
      </c>
      <c r="MY13" s="54">
        <v>1.5771999999999999</v>
      </c>
      <c r="MZ13" s="54">
        <v>1.60215</v>
      </c>
      <c r="NA13" s="54">
        <v>1.5744</v>
      </c>
      <c r="NB13" s="54">
        <v>1.5902000000000001</v>
      </c>
      <c r="NC13" s="4" t="s">
        <v>47</v>
      </c>
      <c r="ND13" s="54">
        <v>1.6094900000000001</v>
      </c>
      <c r="NE13" s="6"/>
      <c r="NF13" s="6"/>
      <c r="NG13" s="6">
        <v>1.1000000000000001E-3</v>
      </c>
      <c r="NH13" s="6">
        <v>-8.9999999999999998E-4</v>
      </c>
      <c r="NI13" s="6">
        <v>5.9999999999999995E-4</v>
      </c>
      <c r="NJ13" s="6">
        <v>4.1000000000000003E-3</v>
      </c>
      <c r="NK13" s="6">
        <v>2.3E-3</v>
      </c>
      <c r="NL13" s="6"/>
      <c r="NM13" s="6"/>
      <c r="NN13" s="6">
        <v>4.4000000000000003E-3</v>
      </c>
      <c r="NO13" s="6">
        <v>1.2999999999999999E-3</v>
      </c>
      <c r="NP13" s="6">
        <v>1.6999999999999999E-3</v>
      </c>
      <c r="NQ13" s="6">
        <v>1.2999999999999999E-3</v>
      </c>
      <c r="NR13" s="6">
        <v>5.0000000000000001E-4</v>
      </c>
      <c r="NS13" s="6"/>
      <c r="NT13" s="6"/>
      <c r="NU13" s="6">
        <v>4.7000000000000002E-3</v>
      </c>
      <c r="NV13" s="6">
        <v>-5.1999999999999998E-3</v>
      </c>
      <c r="NW13" s="6">
        <v>2E-3</v>
      </c>
      <c r="NX13" s="6">
        <v>-1E-4</v>
      </c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16">
        <f>MIN(NE13:OI13)</f>
        <v>-5.1999999999999998E-3</v>
      </c>
      <c r="OK13" s="16">
        <f>AVERAGE(NE13:OI13)</f>
        <v>1.2714285714285714E-3</v>
      </c>
      <c r="OL13" s="16">
        <f>MAX(NE13:OI13)</f>
        <v>4.7000000000000002E-3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5"/>
        <v>0</v>
      </c>
      <c r="QT13" s="16" t="e">
        <f t="shared" si="16"/>
        <v>#DIV/0!</v>
      </c>
      <c r="QU13" s="16">
        <f t="shared" si="17"/>
        <v>0</v>
      </c>
    </row>
    <row r="14" spans="4:463" ht="15.75" thickBot="1" x14ac:dyDescent="0.3"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W14" t="s">
        <v>62</v>
      </c>
      <c r="MX14" s="54">
        <v>1.7045999999999999</v>
      </c>
      <c r="MY14" s="54">
        <v>1.6559999999999999</v>
      </c>
      <c r="MZ14" s="54">
        <v>1.6697</v>
      </c>
      <c r="NA14" s="54">
        <v>1.6434</v>
      </c>
      <c r="NB14" s="54">
        <v>1.6793</v>
      </c>
      <c r="NC14" s="4" t="s">
        <v>48</v>
      </c>
      <c r="ND14" s="54">
        <v>1.7095</v>
      </c>
      <c r="NE14" s="6"/>
      <c r="NF14" s="6"/>
      <c r="NG14" s="6">
        <v>-4.1999999999999997E-3</v>
      </c>
      <c r="NH14" s="6">
        <v>-8.0000000000000004E-4</v>
      </c>
      <c r="NI14" s="6">
        <v>-3.8E-3</v>
      </c>
      <c r="NJ14" s="6">
        <v>4.7999999999999996E-3</v>
      </c>
      <c r="NK14" s="6">
        <v>-4.0000000000000002E-4</v>
      </c>
      <c r="NL14" s="6"/>
      <c r="NM14" s="6"/>
      <c r="NN14" s="6">
        <v>7.1999999999999998E-3</v>
      </c>
      <c r="NO14" s="6">
        <v>5.3E-3</v>
      </c>
      <c r="NP14" s="6">
        <v>-1.4E-3</v>
      </c>
      <c r="NQ14" s="6">
        <v>8.0000000000000004E-4</v>
      </c>
      <c r="NR14" s="6">
        <v>5.4000000000000003E-3</v>
      </c>
      <c r="NS14" s="6"/>
      <c r="NT14" s="6"/>
      <c r="NU14" s="6">
        <v>1E-3</v>
      </c>
      <c r="NV14" s="6">
        <v>-6.6E-3</v>
      </c>
      <c r="NW14" s="6">
        <v>2E-3</v>
      </c>
      <c r="NX14" s="6">
        <v>-1.4E-3</v>
      </c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16">
        <f>MIN(NE14:OI14)</f>
        <v>-6.6E-3</v>
      </c>
      <c r="OK14" s="16">
        <f>AVERAGE(NE14:OI14)</f>
        <v>5.6428571428571422E-4</v>
      </c>
      <c r="OL14" s="16">
        <f>MAX(NE14:OI14)</f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5"/>
        <v>0</v>
      </c>
      <c r="QT14" s="16" t="e">
        <f t="shared" si="16"/>
        <v>#DIV/0!</v>
      </c>
      <c r="QU14" s="16">
        <f t="shared" si="17"/>
        <v>0</v>
      </c>
    </row>
    <row r="15" spans="4:463" ht="15.75" thickBot="1" x14ac:dyDescent="0.3"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W15" t="s">
        <v>62</v>
      </c>
      <c r="MX15" s="54">
        <v>1.5636000000000001</v>
      </c>
      <c r="MY15" s="54">
        <v>1.50302</v>
      </c>
      <c r="MZ15" s="54">
        <v>1.4972399999999999</v>
      </c>
      <c r="NA15" s="54">
        <v>1.4976</v>
      </c>
      <c r="NB15" s="54">
        <v>1.5011000000000001</v>
      </c>
      <c r="NC15" s="4" t="s">
        <v>49</v>
      </c>
      <c r="ND15" s="54">
        <v>1.50908</v>
      </c>
      <c r="NE15" s="6"/>
      <c r="NF15" s="6"/>
      <c r="NG15" s="6">
        <v>1.5E-3</v>
      </c>
      <c r="NH15" s="6">
        <v>-2.2000000000000001E-3</v>
      </c>
      <c r="NI15" s="6">
        <v>-5.9999999999999995E-4</v>
      </c>
      <c r="NJ15" s="6">
        <v>1.2999999999999999E-3</v>
      </c>
      <c r="NK15" s="6">
        <v>-8.9999999999999998E-4</v>
      </c>
      <c r="NL15" s="6"/>
      <c r="NM15" s="6"/>
      <c r="NN15" s="6">
        <v>-1.6999999999999999E-3</v>
      </c>
      <c r="NO15" s="6">
        <v>2.5000000000000001E-3</v>
      </c>
      <c r="NP15" s="6">
        <v>1.4E-3</v>
      </c>
      <c r="NQ15" s="6">
        <v>-1.9E-3</v>
      </c>
      <c r="NR15" s="6">
        <v>8.9999999999999998E-4</v>
      </c>
      <c r="NS15" s="6"/>
      <c r="NT15" s="6"/>
      <c r="NU15" s="6">
        <v>1.4E-3</v>
      </c>
      <c r="NV15" s="6">
        <v>-4.4000000000000003E-3</v>
      </c>
      <c r="NW15" s="6">
        <v>-3.8999999999999998E-3</v>
      </c>
      <c r="NX15" s="6">
        <v>-1.1999999999999999E-3</v>
      </c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16">
        <f>MIN(NE15:OI15)</f>
        <v>-4.4000000000000003E-3</v>
      </c>
      <c r="OK15" s="16">
        <f>AVERAGE(NE15:OI15)</f>
        <v>-5.5714285714285707E-4</v>
      </c>
      <c r="OL15" s="16">
        <f>MAX(NE15:OI15)</f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5"/>
        <v>0</v>
      </c>
      <c r="QT15" s="16" t="e">
        <f t="shared" si="16"/>
        <v>#DIV/0!</v>
      </c>
      <c r="QU15" s="16">
        <f t="shared" si="17"/>
        <v>0</v>
      </c>
    </row>
    <row r="16" spans="4:463" ht="15.75" thickBot="1" x14ac:dyDescent="0.3"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4">SUM(AN2,AN10:AN15)</f>
        <v>0</v>
      </c>
      <c r="AO16" s="20">
        <f t="shared" si="24"/>
        <v>0</v>
      </c>
      <c r="AP16" s="20">
        <f t="shared" si="24"/>
        <v>3.1E-2</v>
      </c>
      <c r="AQ16" s="20">
        <f t="shared" si="24"/>
        <v>-8.3999999999999995E-3</v>
      </c>
      <c r="AR16" s="20">
        <f t="shared" si="24"/>
        <v>2.5500000000000002E-2</v>
      </c>
      <c r="AS16" s="20">
        <f t="shared" si="24"/>
        <v>-7.899999999999999E-3</v>
      </c>
      <c r="AT16" s="20">
        <f t="shared" si="24"/>
        <v>-3.7600000000000001E-2</v>
      </c>
      <c r="AU16" s="20">
        <f t="shared" si="24"/>
        <v>0</v>
      </c>
      <c r="AV16" s="20">
        <f t="shared" si="24"/>
        <v>0</v>
      </c>
      <c r="AW16" s="20">
        <f t="shared" si="24"/>
        <v>-8.0000000000000058E-4</v>
      </c>
      <c r="AX16" s="20">
        <f t="shared" si="24"/>
        <v>-2.1499999999999998E-2</v>
      </c>
      <c r="AY16" s="20">
        <f t="shared" si="24"/>
        <v>4.3E-3</v>
      </c>
      <c r="AZ16" s="20">
        <f t="shared" si="24"/>
        <v>-3.1000000000000012E-3</v>
      </c>
      <c r="BA16" s="20">
        <f t="shared" si="24"/>
        <v>7.3999999999999995E-3</v>
      </c>
      <c r="BB16" s="20">
        <f t="shared" si="24"/>
        <v>0</v>
      </c>
      <c r="BC16" s="20">
        <f t="shared" si="24"/>
        <v>0</v>
      </c>
      <c r="BD16" s="20">
        <f t="shared" si="24"/>
        <v>6.8999999999999999E-3</v>
      </c>
      <c r="BE16" s="20">
        <f t="shared" si="24"/>
        <v>-5.0000000000000044E-4</v>
      </c>
      <c r="BF16" s="20">
        <f t="shared" si="24"/>
        <v>-3.5999999999999999E-3</v>
      </c>
      <c r="BG16" s="20">
        <f t="shared" si="24"/>
        <v>-3.1699999999999992E-2</v>
      </c>
      <c r="BH16" s="20">
        <f t="shared" si="24"/>
        <v>1.7399999999999999E-2</v>
      </c>
      <c r="BI16" s="20">
        <f t="shared" si="24"/>
        <v>0</v>
      </c>
      <c r="BJ16" s="20">
        <f t="shared" si="24"/>
        <v>0</v>
      </c>
      <c r="BK16" s="20">
        <f t="shared" si="24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5">SUM(CW2,CW10:CW15)</f>
        <v>-9.9000000000000008E-3</v>
      </c>
      <c r="CX16" s="20">
        <f t="shared" si="25"/>
        <v>2.2199999999999998E-2</v>
      </c>
      <c r="CY16" s="20">
        <f t="shared" si="25"/>
        <v>-6.1999999999999989E-3</v>
      </c>
      <c r="CZ16" s="20">
        <f t="shared" si="25"/>
        <v>-9.2999999999999992E-3</v>
      </c>
      <c r="DA16" s="20">
        <f t="shared" si="25"/>
        <v>0</v>
      </c>
      <c r="DB16" s="20">
        <f t="shared" si="25"/>
        <v>0</v>
      </c>
      <c r="DC16" s="20">
        <f t="shared" si="25"/>
        <v>-4.0000000000000001E-3</v>
      </c>
      <c r="DD16" s="20">
        <f t="shared" si="25"/>
        <v>2.2899999999999997E-2</v>
      </c>
      <c r="DE16" s="20">
        <f t="shared" si="25"/>
        <v>-3.32E-2</v>
      </c>
      <c r="DF16" s="20">
        <f t="shared" si="25"/>
        <v>1.1900000000000001E-2</v>
      </c>
      <c r="DG16" s="20">
        <f t="shared" si="25"/>
        <v>-2.1400000000000002E-2</v>
      </c>
      <c r="DH16" s="20">
        <f t="shared" si="25"/>
        <v>0</v>
      </c>
      <c r="DI16" s="20">
        <f t="shared" si="25"/>
        <v>0</v>
      </c>
      <c r="DJ16" s="20">
        <f t="shared" si="25"/>
        <v>1.83E-2</v>
      </c>
      <c r="DK16" s="20">
        <f t="shared" si="25"/>
        <v>-5.7000000000000002E-3</v>
      </c>
      <c r="DL16" s="20">
        <f t="shared" si="25"/>
        <v>4.2000000000000006E-3</v>
      </c>
      <c r="DM16" s="20">
        <f t="shared" si="25"/>
        <v>2.01E-2</v>
      </c>
      <c r="DN16" s="20">
        <f t="shared" si="25"/>
        <v>-2.06E-2</v>
      </c>
      <c r="DO16" s="20">
        <f t="shared" si="25"/>
        <v>0</v>
      </c>
      <c r="DP16" s="20">
        <f t="shared" si="25"/>
        <v>0</v>
      </c>
      <c r="DQ16" s="20">
        <f t="shared" si="25"/>
        <v>1.0100000000000001E-2</v>
      </c>
      <c r="DR16" s="20">
        <f t="shared" si="25"/>
        <v>-4.9999999999999958E-4</v>
      </c>
      <c r="DS16" s="20">
        <f t="shared" si="25"/>
        <v>2.8999999999999998E-3</v>
      </c>
      <c r="DT16" s="20">
        <f t="shared" si="25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26">SUM(FR2,FR10:FR15)</f>
        <v>-4.6999999999999993E-3</v>
      </c>
      <c r="FS16" s="20">
        <f t="shared" si="26"/>
        <v>1.9299999999999998E-2</v>
      </c>
      <c r="FT16" s="20">
        <f t="shared" si="26"/>
        <v>-5.2600000000000001E-2</v>
      </c>
      <c r="FU16" s="20">
        <f t="shared" si="26"/>
        <v>1.0700000000000001E-2</v>
      </c>
      <c r="FV16" s="20">
        <f t="shared" si="26"/>
        <v>0</v>
      </c>
      <c r="FW16" s="20">
        <f t="shared" si="26"/>
        <v>0</v>
      </c>
      <c r="FX16" s="20">
        <f t="shared" si="26"/>
        <v>-5.3000000000000009E-3</v>
      </c>
      <c r="FY16" s="20">
        <f t="shared" si="26"/>
        <v>2.3599999999999999E-2</v>
      </c>
      <c r="FZ16" s="20">
        <f t="shared" si="26"/>
        <v>-2.4000000000000024E-3</v>
      </c>
      <c r="GA16" s="20">
        <f t="shared" si="26"/>
        <v>9.1999999999999998E-3</v>
      </c>
      <c r="GB16" s="20">
        <f t="shared" si="26"/>
        <v>2.1999999999999997E-3</v>
      </c>
      <c r="GC16" s="20">
        <f t="shared" si="26"/>
        <v>0</v>
      </c>
      <c r="GD16" s="20">
        <f t="shared" si="26"/>
        <v>0</v>
      </c>
      <c r="GE16" s="20">
        <f t="shared" si="26"/>
        <v>7.7999999999999988E-3</v>
      </c>
      <c r="GF16" s="20">
        <f t="shared" si="26"/>
        <v>8.4999999999999989E-3</v>
      </c>
      <c r="GG16" s="20">
        <f t="shared" si="26"/>
        <v>2.3E-2</v>
      </c>
      <c r="GH16" s="20">
        <f t="shared" si="26"/>
        <v>-9.7000000000000003E-3</v>
      </c>
      <c r="GI16" s="20">
        <f t="shared" si="26"/>
        <v>-5.04E-2</v>
      </c>
      <c r="GJ16" s="20">
        <f t="shared" si="26"/>
        <v>0</v>
      </c>
      <c r="GK16" s="20">
        <f t="shared" si="26"/>
        <v>0</v>
      </c>
      <c r="GL16" s="20">
        <f t="shared" si="26"/>
        <v>-1.599999999999999E-3</v>
      </c>
      <c r="GM16" s="20">
        <f t="shared" si="26"/>
        <v>-2.3800000000000002E-2</v>
      </c>
      <c r="GN16" s="20">
        <f t="shared" si="26"/>
        <v>1.3199999999999998E-2</v>
      </c>
      <c r="GO16" s="20">
        <f t="shared" si="26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JJ16" si="27">SUM(IM2,IM10:IM15)</f>
        <v>7.0999999999999995E-3</v>
      </c>
      <c r="IN16" s="20">
        <f t="shared" si="27"/>
        <v>0</v>
      </c>
      <c r="IO16" s="20">
        <f t="shared" si="27"/>
        <v>0</v>
      </c>
      <c r="IP16" s="20">
        <f t="shared" si="27"/>
        <v>1.43E-2</v>
      </c>
      <c r="IQ16" s="20">
        <f t="shared" si="27"/>
        <v>1.7000000000000003E-3</v>
      </c>
      <c r="IR16" s="20">
        <f t="shared" si="27"/>
        <v>-4.0000000000000001E-3</v>
      </c>
      <c r="IS16" s="20">
        <f t="shared" si="27"/>
        <v>1.6199999999999999E-2</v>
      </c>
      <c r="IT16" s="20">
        <f t="shared" si="27"/>
        <v>1.44E-2</v>
      </c>
      <c r="IU16" s="20">
        <f t="shared" si="27"/>
        <v>0</v>
      </c>
      <c r="IV16" s="20">
        <f t="shared" si="27"/>
        <v>0</v>
      </c>
      <c r="IW16" s="20">
        <f t="shared" si="27"/>
        <v>8.3000000000000001E-3</v>
      </c>
      <c r="IX16" s="20">
        <f t="shared" si="27"/>
        <v>-6.6999999999999994E-3</v>
      </c>
      <c r="IY16" s="20">
        <f t="shared" si="27"/>
        <v>2.0300000000000002E-2</v>
      </c>
      <c r="IZ16" s="20">
        <f t="shared" si="27"/>
        <v>-1.5900000000000001E-2</v>
      </c>
      <c r="JA16" s="20">
        <f t="shared" si="27"/>
        <v>7.3000000000000001E-3</v>
      </c>
      <c r="JB16" s="20">
        <f t="shared" si="27"/>
        <v>0</v>
      </c>
      <c r="JC16" s="20">
        <f t="shared" si="27"/>
        <v>0</v>
      </c>
      <c r="JD16" s="20">
        <f t="shared" si="27"/>
        <v>1.4299999999999998E-2</v>
      </c>
      <c r="JE16" s="20">
        <f t="shared" si="27"/>
        <v>4.0999999999999995E-3</v>
      </c>
      <c r="JF16" s="20">
        <f t="shared" si="27"/>
        <v>-1.1000000000000005E-2</v>
      </c>
      <c r="JG16" s="20">
        <f t="shared" si="27"/>
        <v>-2.1700000000000001E-2</v>
      </c>
      <c r="JH16" s="20">
        <f t="shared" si="27"/>
        <v>-2.0999999999999999E-3</v>
      </c>
      <c r="JI16" s="20">
        <f t="shared" si="27"/>
        <v>0</v>
      </c>
      <c r="JJ16" s="20">
        <f t="shared" si="27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28">SUM(LA10,LA11,LA12,LA13,LA14,LA15,LA2)</f>
        <v>1.3000000000000008E-3</v>
      </c>
      <c r="LB16" s="20">
        <f t="shared" si="28"/>
        <v>-5.000000000000001E-3</v>
      </c>
      <c r="LC16" s="20">
        <f t="shared" si="28"/>
        <v>-7.899999999999999E-3</v>
      </c>
      <c r="LD16" s="20">
        <f t="shared" si="28"/>
        <v>0</v>
      </c>
      <c r="LE16" s="20">
        <f t="shared" si="28"/>
        <v>0</v>
      </c>
      <c r="LF16" s="20">
        <f t="shared" si="28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29">SUM(LV10,LV11,LV12,LV13,LV14,LV15,LV2)</f>
        <v>1.5999999999999999E-3</v>
      </c>
      <c r="LW16" s="20">
        <f t="shared" si="29"/>
        <v>4.7000000000000002E-3</v>
      </c>
      <c r="LX16" s="20">
        <f t="shared" si="29"/>
        <v>-4.3E-3</v>
      </c>
      <c r="LY16" s="20">
        <f t="shared" si="29"/>
        <v>0</v>
      </c>
      <c r="LZ16" s="20">
        <f t="shared" si="29"/>
        <v>0</v>
      </c>
      <c r="MA16" s="20">
        <f t="shared" si="29"/>
        <v>3.3000000000000008E-3</v>
      </c>
      <c r="MB16" s="20">
        <f t="shared" si="29"/>
        <v>-8.8000000000000005E-3</v>
      </c>
      <c r="MC16" s="20">
        <f t="shared" si="29"/>
        <v>-5.4000000000000003E-3</v>
      </c>
      <c r="MD16" s="20">
        <f t="shared" si="29"/>
        <v>1.0000000000000002E-3</v>
      </c>
      <c r="ME16" s="20">
        <f t="shared" si="29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X16" s="278"/>
      <c r="MY16" s="19"/>
      <c r="MZ16" s="19"/>
      <c r="NA16" s="19"/>
      <c r="NB16" s="19"/>
      <c r="NC16" s="18" t="s">
        <v>50</v>
      </c>
      <c r="ND16" s="527">
        <v>0</v>
      </c>
      <c r="NE16" s="20">
        <f>SUM(NE10,NE11,NE12,NE13,NE14,NE15,NE2)</f>
        <v>0</v>
      </c>
      <c r="NF16" s="20">
        <f>SUM(NF10,NF11,NF12,NF13,NF14,NF15,NF2)</f>
        <v>0</v>
      </c>
      <c r="NG16" s="20">
        <f>SUM(NG10,NG11,NG12,NG13,NG14,NG15,NG2)</f>
        <v>1.1500000000000002E-2</v>
      </c>
      <c r="NH16" s="20">
        <f>SUM(NH10,NH11,NH12,NH13,NH14,NH15,NH2)</f>
        <v>-1.6000000000000005E-3</v>
      </c>
      <c r="NI16" s="20">
        <f>SUM(NI10,NI11,NI12,NI13,NI14,NI15,NI2)</f>
        <v>-7.1999999999999998E-3</v>
      </c>
      <c r="NJ16" s="20">
        <f>SUM(NJ10,NJ11,NJ12,NJ13,NJ14,NJ15,NJ2)</f>
        <v>2.52E-2</v>
      </c>
      <c r="NK16" s="20">
        <f>SUM(NK2,NK10:NK15)</f>
        <v>1.2600000000000002E-2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1.18E-2</v>
      </c>
      <c r="NO16" s="20">
        <f>SUM(NO10,NO11,NO12,NO13,NO14,NO15,NO2)</f>
        <v>1.49E-2</v>
      </c>
      <c r="NP16" s="20">
        <f>SUM(NP10,NP11,NP12,NP13,NP14,NP15,NP2)</f>
        <v>-5.0000000000000001E-3</v>
      </c>
      <c r="NQ16" s="20">
        <f>SUM(NQ2,NQ10:NQ15)</f>
        <v>-5.1000000000000004E-3</v>
      </c>
      <c r="NR16" s="20">
        <f>SUM(NR2,NR10:NR15)</f>
        <v>-2.8000000000000004E-3</v>
      </c>
      <c r="NS16" s="20">
        <f>SUM(NS10,NS11,NS12,NS13,NS14,NS15,NS2)</f>
        <v>0</v>
      </c>
      <c r="NT16" s="20">
        <f>SUM(NT10,NT11,NT12,NT13,NT14,NT15,NT2)</f>
        <v>0</v>
      </c>
      <c r="NU16" s="20">
        <f>SUM(NU10,NU11,NU12,NU13,NU14,NU15,NU2)</f>
        <v>1.49E-2</v>
      </c>
      <c r="NV16" s="20">
        <f>SUM(NV10,NV11,NV12,NV13,NV14,NV15,NV2)</f>
        <v>-2.5300000000000003E-2</v>
      </c>
      <c r="NW16" s="20">
        <f>SUM(NW10,NW11,NW12,NW13,NW14,NW15,NW2)</f>
        <v>-4.1999999999999997E-3</v>
      </c>
      <c r="NX16" s="20">
        <f>SUM(NX2,NX10:NX15)</f>
        <v>-5.1999999999999998E-3</v>
      </c>
      <c r="NY16" s="20">
        <f>SUM(NY2,NY10:NY15)</f>
        <v>0</v>
      </c>
      <c r="NZ16" s="20">
        <f>SUM(NZ10,NZ11,NZ12,NZ13,NZ14,NZ15,NZ2)</f>
        <v>0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0</v>
      </c>
      <c r="OD16" s="20">
        <f>SUM(OD10,OD11,OD12,OD13,OD14,OD15,OD2)</f>
        <v>0</v>
      </c>
      <c r="OE16" s="20">
        <f>SUM(OE10,OE11,OE12,OE13,OE14,OE15,OE2)</f>
        <v>0</v>
      </c>
      <c r="OF16" s="20">
        <f>SUM(OF10,OF11,OF12,OF13,OF14,OF15,OF2)</f>
        <v>0</v>
      </c>
      <c r="OG16" s="20">
        <f>SUM(OG10,OG11,OG12,OG13,OG14,OG15,OG2)</f>
        <v>0</v>
      </c>
      <c r="OH16" s="20">
        <f>SUM(OH10,OH11,OH12,OH13,OH14,OH15,OH2)</f>
        <v>0</v>
      </c>
      <c r="OI16" s="20">
        <f>SUM(OI10,OI11,OI12,OI13,OI14,OI15,OI2)</f>
        <v>0</v>
      </c>
      <c r="OJ16" s="16">
        <f>MIN(NE16:OI16)</f>
        <v>-2.5300000000000003E-2</v>
      </c>
      <c r="OK16" s="16">
        <f>AVERAGE(NE16:OI16)</f>
        <v>1.1129032258064512E-3</v>
      </c>
      <c r="OL16" s="16">
        <f>MAX(NE16:OI16)</f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30">SUM(PN10,PN11,PN12,PN13,PN14,PN15,PN2)</f>
        <v>0</v>
      </c>
      <c r="PO16" s="20">
        <f t="shared" si="30"/>
        <v>0</v>
      </c>
      <c r="PP16" s="20">
        <f t="shared" si="30"/>
        <v>0</v>
      </c>
      <c r="PQ16" s="20">
        <f t="shared" si="30"/>
        <v>0</v>
      </c>
      <c r="PR16" s="20">
        <f t="shared" si="30"/>
        <v>0</v>
      </c>
      <c r="PS16" s="20">
        <f t="shared" si="30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1">SUM(QI10,QI11,QI12,QI13,QI14,QI15,QI2)</f>
        <v>0</v>
      </c>
      <c r="QJ16" s="20">
        <f t="shared" si="31"/>
        <v>0</v>
      </c>
      <c r="QK16" s="20">
        <f t="shared" si="31"/>
        <v>0</v>
      </c>
      <c r="QL16" s="20">
        <f t="shared" si="31"/>
        <v>0</v>
      </c>
      <c r="QM16" s="20">
        <f t="shared" si="31"/>
        <v>0</v>
      </c>
      <c r="QN16" s="20">
        <f t="shared" si="31"/>
        <v>0</v>
      </c>
      <c r="QO16" s="20">
        <f t="shared" si="31"/>
        <v>0</v>
      </c>
      <c r="QP16" s="20">
        <f t="shared" si="31"/>
        <v>0</v>
      </c>
      <c r="QQ16" s="20">
        <f t="shared" si="31"/>
        <v>0</v>
      </c>
      <c r="QR16" s="20">
        <f t="shared" si="31"/>
        <v>0</v>
      </c>
      <c r="QS16" s="16">
        <f t="shared" si="15"/>
        <v>0</v>
      </c>
      <c r="QT16" s="16">
        <f t="shared" si="16"/>
        <v>0</v>
      </c>
      <c r="QU16" s="16">
        <f t="shared" si="17"/>
        <v>0</v>
      </c>
    </row>
    <row r="17" spans="21:463" ht="15.75" thickBot="1" x14ac:dyDescent="0.3"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W17" t="s">
        <v>62</v>
      </c>
      <c r="MX17" s="54">
        <v>1.2522</v>
      </c>
      <c r="MY17" s="54">
        <v>1.3025899999999999</v>
      </c>
      <c r="MZ17" s="54">
        <v>1.3233999999999999</v>
      </c>
      <c r="NA17" s="54">
        <v>1.2961</v>
      </c>
      <c r="NB17" s="54">
        <v>1.327</v>
      </c>
      <c r="NC17" s="21" t="s">
        <v>51</v>
      </c>
      <c r="ND17" s="54">
        <v>1.2637100000000001</v>
      </c>
      <c r="NE17" s="6"/>
      <c r="NF17" s="6"/>
      <c r="NG17" s="6">
        <v>-5.3E-3</v>
      </c>
      <c r="NH17" s="6">
        <v>2.5999999999999999E-3</v>
      </c>
      <c r="NI17" s="6">
        <v>1.6000000000000001E-3</v>
      </c>
      <c r="NJ17" s="6">
        <v>-2.3999999999999998E-3</v>
      </c>
      <c r="NK17" s="6">
        <v>1.1999999999999999E-3</v>
      </c>
      <c r="NL17" s="6"/>
      <c r="NM17" s="6"/>
      <c r="NN17" s="6">
        <v>-8.0000000000000004E-4</v>
      </c>
      <c r="NO17" s="6">
        <v>5.1000000000000004E-3</v>
      </c>
      <c r="NP17" s="6">
        <v>8.0000000000000004E-4</v>
      </c>
      <c r="NQ17" s="6">
        <v>-2.3E-3</v>
      </c>
      <c r="NR17" s="6">
        <v>-1.4E-3</v>
      </c>
      <c r="NS17" s="6"/>
      <c r="NT17" s="6"/>
      <c r="NU17" s="6">
        <v>-4.0000000000000001E-3</v>
      </c>
      <c r="NV17" s="6">
        <v>2.8E-3</v>
      </c>
      <c r="NW17" s="6">
        <v>8.9999999999999998E-4</v>
      </c>
      <c r="NX17" s="6">
        <v>-7.4000000000000003E-3</v>
      </c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22">
        <f>MIN(NE17:OI17)</f>
        <v>-7.4000000000000003E-3</v>
      </c>
      <c r="OK17" s="22">
        <f>AVERAGE(NE17:OI17)</f>
        <v>-6.1428571428571424E-4</v>
      </c>
      <c r="OL17" s="22">
        <f>MAX(NE17:OI17)</f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5"/>
        <v>0</v>
      </c>
      <c r="QT17" s="22" t="e">
        <f t="shared" si="16"/>
        <v>#DIV/0!</v>
      </c>
      <c r="QU17" s="22">
        <f t="shared" si="17"/>
        <v>0</v>
      </c>
    </row>
    <row r="18" spans="21:463" ht="15.75" thickBot="1" x14ac:dyDescent="0.3"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W18" t="s">
        <v>62</v>
      </c>
      <c r="MX18" s="54">
        <v>139.83000000000001</v>
      </c>
      <c r="MY18" s="54">
        <v>142.5</v>
      </c>
      <c r="MZ18" s="54">
        <v>147.697</v>
      </c>
      <c r="NA18" s="54">
        <v>144.66</v>
      </c>
      <c r="NB18" s="54">
        <v>145.22999999999999</v>
      </c>
      <c r="NC18" s="21" t="s">
        <v>52</v>
      </c>
      <c r="ND18" s="54">
        <v>136.74799999999999</v>
      </c>
      <c r="NE18" s="6"/>
      <c r="NF18" s="6"/>
      <c r="NG18" s="6">
        <v>6.9999999999999999E-4</v>
      </c>
      <c r="NH18" s="6">
        <v>3.5999999999999999E-3</v>
      </c>
      <c r="NI18" s="6">
        <v>1.8E-3</v>
      </c>
      <c r="NJ18" s="6">
        <v>1E-4</v>
      </c>
      <c r="NK18" s="6">
        <v>1.5E-3</v>
      </c>
      <c r="NL18" s="6"/>
      <c r="NM18" s="6"/>
      <c r="NN18" s="6">
        <v>-8.9999999999999998E-4</v>
      </c>
      <c r="NO18" s="6">
        <v>3.5000000000000001E-3</v>
      </c>
      <c r="NP18" s="6">
        <v>-2.5999999999999999E-3</v>
      </c>
      <c r="NQ18" s="6">
        <v>-2.2000000000000001E-3</v>
      </c>
      <c r="NR18" s="6">
        <v>-5.3E-3</v>
      </c>
      <c r="NS18" s="6"/>
      <c r="NT18" s="6"/>
      <c r="NU18" s="6">
        <v>-4.5999999999999999E-3</v>
      </c>
      <c r="NV18" s="6">
        <v>8.0000000000000004E-4</v>
      </c>
      <c r="NW18" s="6">
        <v>3.5000000000000001E-3</v>
      </c>
      <c r="NX18" s="6">
        <v>-3.0999999999999999E-3</v>
      </c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22">
        <f>MIN(NE18:OI18)</f>
        <v>-5.3E-3</v>
      </c>
      <c r="OK18" s="22">
        <f>AVERAGE(NE18:OI18)</f>
        <v>-2.2857142857142859E-4</v>
      </c>
      <c r="OL18" s="22">
        <f>MAX(NE18:OI18)</f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5"/>
        <v>0</v>
      </c>
      <c r="QT18" s="22" t="e">
        <f t="shared" si="16"/>
        <v>#DIV/0!</v>
      </c>
      <c r="QU18" s="22">
        <f t="shared" si="17"/>
        <v>0</v>
      </c>
    </row>
    <row r="19" spans="21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W19" t="s">
        <v>62</v>
      </c>
      <c r="MX19" s="54">
        <v>1.8096000000000001</v>
      </c>
      <c r="MY19" s="54">
        <v>1.8057000000000001</v>
      </c>
      <c r="MZ19" s="54">
        <v>1.86887</v>
      </c>
      <c r="NA19" s="54">
        <v>1.8280000000000001</v>
      </c>
      <c r="NB19" s="54">
        <v>1.8469</v>
      </c>
      <c r="NC19" s="21" t="s">
        <v>53</v>
      </c>
      <c r="ND19" s="54">
        <v>1.8206599999999999</v>
      </c>
      <c r="NE19" s="6"/>
      <c r="NF19" s="6"/>
      <c r="NG19" s="6">
        <v>-3.0000000000000001E-3</v>
      </c>
      <c r="NH19" s="6">
        <v>6.9999999999999999E-4</v>
      </c>
      <c r="NI19" s="6">
        <v>2.3999999999999998E-3</v>
      </c>
      <c r="NJ19" s="6">
        <v>0</v>
      </c>
      <c r="NK19" s="6">
        <v>8.0000000000000004E-4</v>
      </c>
      <c r="NL19" s="6"/>
      <c r="NM19" s="6"/>
      <c r="NN19" s="6">
        <v>2.0999999999999999E-3</v>
      </c>
      <c r="NO19" s="6">
        <v>2.8E-3</v>
      </c>
      <c r="NP19" s="6">
        <v>2.7000000000000001E-3</v>
      </c>
      <c r="NQ19" s="6">
        <v>1.4E-3</v>
      </c>
      <c r="NR19" s="6">
        <v>-8.0000000000000004E-4</v>
      </c>
      <c r="NS19" s="6"/>
      <c r="NT19" s="6"/>
      <c r="NU19" s="6">
        <v>-1.6000000000000001E-3</v>
      </c>
      <c r="NV19" s="6">
        <v>-1.2999999999999999E-3</v>
      </c>
      <c r="NW19" s="6">
        <v>6.1000000000000004E-3</v>
      </c>
      <c r="NX19" s="6">
        <v>-4.0000000000000002E-4</v>
      </c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22">
        <f>MIN(NE19:OI19)</f>
        <v>-3.0000000000000001E-3</v>
      </c>
      <c r="OK19" s="22">
        <f>AVERAGE(NE19:OI19)</f>
        <v>8.5000000000000017E-4</v>
      </c>
      <c r="OL19" s="22">
        <f>MAX(NE19:OI19)</f>
        <v>6.1000000000000004E-3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5"/>
        <v>0</v>
      </c>
      <c r="QT19" s="22" t="e">
        <f t="shared" si="16"/>
        <v>#DIV/0!</v>
      </c>
      <c r="QU19" s="22">
        <f t="shared" si="17"/>
        <v>0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W20" t="s">
        <v>62</v>
      </c>
      <c r="MX20" s="54">
        <v>1.8977999999999999</v>
      </c>
      <c r="MY20" s="54">
        <v>1.8957599999999999</v>
      </c>
      <c r="MZ20" s="54">
        <v>1.94747</v>
      </c>
      <c r="NA20" s="54">
        <v>1.9078999999999999</v>
      </c>
      <c r="NB20" s="54">
        <v>1.952</v>
      </c>
      <c r="NC20" s="4" t="s">
        <v>54</v>
      </c>
      <c r="ND20" s="54">
        <v>1.93163</v>
      </c>
      <c r="NE20" s="6"/>
      <c r="NF20" s="6"/>
      <c r="NG20" s="6">
        <v>-6.6E-3</v>
      </c>
      <c r="NH20" s="6">
        <v>8.9999999999999998E-4</v>
      </c>
      <c r="NI20" s="6">
        <v>-2.3E-3</v>
      </c>
      <c r="NJ20" s="6">
        <v>2.0000000000000001E-4</v>
      </c>
      <c r="NK20" s="6">
        <v>-2.3E-3</v>
      </c>
      <c r="NL20" s="6"/>
      <c r="NM20" s="6"/>
      <c r="NN20" s="6">
        <v>4.7999999999999996E-3</v>
      </c>
      <c r="NO20" s="6">
        <v>6.6E-3</v>
      </c>
      <c r="NP20" s="6">
        <v>-1.1000000000000001E-3</v>
      </c>
      <c r="NQ20" s="6">
        <v>2.9999999999999997E-4</v>
      </c>
      <c r="NR20" s="6">
        <v>5.0000000000000001E-3</v>
      </c>
      <c r="NS20" s="6"/>
      <c r="NT20" s="6"/>
      <c r="NU20" s="6">
        <v>-4.7000000000000002E-3</v>
      </c>
      <c r="NV20" s="6">
        <v>-3.0000000000000001E-3</v>
      </c>
      <c r="NW20" s="6">
        <v>5.4000000000000003E-3</v>
      </c>
      <c r="NX20" s="6">
        <v>-2.2000000000000001E-3</v>
      </c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22">
        <f>MIN(NE20:OI20)</f>
        <v>-6.6E-3</v>
      </c>
      <c r="OK20" s="22">
        <f>AVERAGE(NE20:OI20)</f>
        <v>7.1428571428571271E-5</v>
      </c>
      <c r="OL20" s="22">
        <f>MAX(NE20:OI20)</f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5"/>
        <v>0</v>
      </c>
      <c r="QT20" s="22" t="e">
        <f t="shared" si="16"/>
        <v>#DIV/0!</v>
      </c>
      <c r="QU20" s="22">
        <f t="shared" si="17"/>
        <v>0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W21" t="s">
        <v>62</v>
      </c>
      <c r="MX21" s="54">
        <v>1.7393000000000001</v>
      </c>
      <c r="MY21" s="54">
        <v>1.7208300000000001</v>
      </c>
      <c r="MZ21" s="54">
        <v>1.7461800000000001</v>
      </c>
      <c r="NA21" s="54">
        <v>1.7385999999999999</v>
      </c>
      <c r="NB21" s="54">
        <v>1.7439</v>
      </c>
      <c r="NC21" s="4" t="s">
        <v>55</v>
      </c>
      <c r="ND21" s="54">
        <v>1.7064600000000001</v>
      </c>
      <c r="NE21" s="6"/>
      <c r="NF21" s="6"/>
      <c r="NG21" s="6">
        <v>-2.0999999999999999E-3</v>
      </c>
      <c r="NH21" s="6">
        <v>-4.0000000000000002E-4</v>
      </c>
      <c r="NI21" s="6">
        <v>1E-3</v>
      </c>
      <c r="NJ21" s="6">
        <v>-2.7000000000000001E-3</v>
      </c>
      <c r="NK21" s="6">
        <v>-1.9E-3</v>
      </c>
      <c r="NL21" s="6"/>
      <c r="NM21" s="6"/>
      <c r="NN21" s="6">
        <v>-3.5999999999999999E-3</v>
      </c>
      <c r="NO21" s="6">
        <v>4.0000000000000001E-3</v>
      </c>
      <c r="NP21" s="6">
        <v>2.3999999999999998E-3</v>
      </c>
      <c r="NQ21" s="6">
        <v>-1.8E-3</v>
      </c>
      <c r="NR21" s="6">
        <v>2.0000000000000001E-4</v>
      </c>
      <c r="NS21" s="6"/>
      <c r="NT21" s="6"/>
      <c r="NU21" s="6">
        <v>-3.8999999999999998E-3</v>
      </c>
      <c r="NV21" s="6">
        <v>-5.9999999999999995E-4</v>
      </c>
      <c r="NW21" s="6">
        <v>1E-4</v>
      </c>
      <c r="NX21" s="6">
        <v>-2.3E-3</v>
      </c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22">
        <f>MIN(NE21:OI21)</f>
        <v>-3.8999999999999998E-3</v>
      </c>
      <c r="OK21" s="22">
        <f>AVERAGE(NE21:OI21)</f>
        <v>-8.2857142857142862E-4</v>
      </c>
      <c r="OL21" s="22">
        <f>MAX(NE21:OI21)</f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5"/>
        <v>0</v>
      </c>
      <c r="QT21" s="22" t="e">
        <f t="shared" si="16"/>
        <v>#DIV/0!</v>
      </c>
      <c r="QU21" s="22">
        <f t="shared" si="17"/>
        <v>0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2">SUM(AN3, -AN10,AN17:AN21)</f>
        <v>0</v>
      </c>
      <c r="AO22" s="25">
        <f t="shared" si="32"/>
        <v>0</v>
      </c>
      <c r="AP22" s="25">
        <f t="shared" si="32"/>
        <v>5.0999999999999995E-3</v>
      </c>
      <c r="AQ22" s="25">
        <f t="shared" si="32"/>
        <v>-2.4400000000000002E-2</v>
      </c>
      <c r="AR22" s="25">
        <f t="shared" si="32"/>
        <v>6.0000000000000071E-4</v>
      </c>
      <c r="AS22" s="25">
        <f t="shared" si="32"/>
        <v>-4.1000000000000003E-3</v>
      </c>
      <c r="AT22" s="25">
        <f t="shared" si="32"/>
        <v>4.6100000000000002E-2</v>
      </c>
      <c r="AU22" s="25">
        <f t="shared" si="32"/>
        <v>0</v>
      </c>
      <c r="AV22" s="25">
        <f t="shared" si="32"/>
        <v>0</v>
      </c>
      <c r="AW22" s="25">
        <f t="shared" si="32"/>
        <v>1.72E-2</v>
      </c>
      <c r="AX22" s="25">
        <f t="shared" si="32"/>
        <v>1.5199999999999998E-2</v>
      </c>
      <c r="AY22" s="25">
        <f t="shared" si="32"/>
        <v>2.81E-2</v>
      </c>
      <c r="AZ22" s="25">
        <f t="shared" si="32"/>
        <v>6.3699999999999993E-2</v>
      </c>
      <c r="BA22" s="25">
        <f t="shared" si="32"/>
        <v>-4.53E-2</v>
      </c>
      <c r="BB22" s="25">
        <f t="shared" si="32"/>
        <v>0</v>
      </c>
      <c r="BC22" s="25">
        <f t="shared" si="32"/>
        <v>0</v>
      </c>
      <c r="BD22" s="25">
        <f t="shared" si="32"/>
        <v>1.5599999999999999E-2</v>
      </c>
      <c r="BE22" s="25">
        <f t="shared" si="32"/>
        <v>4.3300000000000005E-2</v>
      </c>
      <c r="BF22" s="25">
        <f t="shared" si="32"/>
        <v>5.1900000000000002E-2</v>
      </c>
      <c r="BG22" s="25">
        <f t="shared" si="32"/>
        <v>1.6100000000000003E-2</v>
      </c>
      <c r="BH22" s="25">
        <f t="shared" si="32"/>
        <v>2.5200000000000004E-2</v>
      </c>
      <c r="BI22" s="25">
        <f t="shared" si="32"/>
        <v>0</v>
      </c>
      <c r="BJ22" s="25">
        <f t="shared" si="32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3">SUM(CS3, -CS10,CS17:CS21)</f>
        <v>-2.4000000000000007E-3</v>
      </c>
      <c r="CT22" s="25">
        <f t="shared" si="33"/>
        <v>0</v>
      </c>
      <c r="CU22" s="25">
        <f t="shared" si="33"/>
        <v>0</v>
      </c>
      <c r="CV22" s="25">
        <f t="shared" si="33"/>
        <v>-7.4000000000000003E-3</v>
      </c>
      <c r="CW22" s="25">
        <f t="shared" si="33"/>
        <v>-3.9699999999999999E-2</v>
      </c>
      <c r="CX22" s="25">
        <f t="shared" si="33"/>
        <v>4.5400000000000003E-2</v>
      </c>
      <c r="CY22" s="25">
        <f t="shared" si="33"/>
        <v>2.3400000000000001E-2</v>
      </c>
      <c r="CZ22" s="25">
        <f t="shared" si="33"/>
        <v>-8.9000000000000017E-3</v>
      </c>
      <c r="DA22" s="25">
        <f t="shared" si="33"/>
        <v>0</v>
      </c>
      <c r="DB22" s="25">
        <f t="shared" si="33"/>
        <v>0</v>
      </c>
      <c r="DC22" s="25">
        <f t="shared" si="33"/>
        <v>-2.1999999999999999E-2</v>
      </c>
      <c r="DD22" s="25">
        <f t="shared" si="33"/>
        <v>1.0199999999999999E-2</v>
      </c>
      <c r="DE22" s="25">
        <f t="shared" si="33"/>
        <v>-1.7000000000000001E-2</v>
      </c>
      <c r="DF22" s="25">
        <f t="shared" si="33"/>
        <v>-4.0900000000000006E-2</v>
      </c>
      <c r="DG22" s="25">
        <f t="shared" si="33"/>
        <v>3.5800000000000005E-2</v>
      </c>
      <c r="DH22" s="25">
        <f t="shared" si="33"/>
        <v>0</v>
      </c>
      <c r="DI22" s="25">
        <f t="shared" si="33"/>
        <v>0</v>
      </c>
      <c r="DJ22" s="25">
        <f t="shared" si="33"/>
        <v>2.1600000000000001E-2</v>
      </c>
      <c r="DK22" s="25">
        <f t="shared" si="33"/>
        <v>5.79E-2</v>
      </c>
      <c r="DL22" s="25">
        <f t="shared" si="33"/>
        <v>-3.6000000000000003E-3</v>
      </c>
      <c r="DM22" s="25">
        <f t="shared" si="33"/>
        <v>1.2E-2</v>
      </c>
      <c r="DN22" s="25">
        <f t="shared" si="33"/>
        <v>-9.8999999999999991E-3</v>
      </c>
      <c r="DO22" s="25">
        <f t="shared" si="33"/>
        <v>0</v>
      </c>
      <c r="DP22" s="25">
        <f t="shared" si="33"/>
        <v>0</v>
      </c>
      <c r="DQ22" s="25">
        <f t="shared" si="33"/>
        <v>1.9300000000000001E-2</v>
      </c>
      <c r="DR22" s="25">
        <f t="shared" si="33"/>
        <v>6.9399999999999989E-2</v>
      </c>
      <c r="DS22" s="25">
        <f t="shared" si="33"/>
        <v>4.9200000000000001E-2</v>
      </c>
      <c r="DT22" s="25">
        <f t="shared" si="33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34">SUM(FN3, -FN10,FN17:FN21)</f>
        <v>-4.7999999999999996E-3</v>
      </c>
      <c r="FO22" s="25">
        <f t="shared" si="34"/>
        <v>0</v>
      </c>
      <c r="FP22" s="25">
        <f t="shared" si="34"/>
        <v>0</v>
      </c>
      <c r="FQ22" s="25">
        <f t="shared" si="34"/>
        <v>-1.5000000000000001E-2</v>
      </c>
      <c r="FR22" s="25">
        <f t="shared" si="34"/>
        <v>1.8700000000000001E-2</v>
      </c>
      <c r="FS22" s="25">
        <f t="shared" si="34"/>
        <v>1.3900000000000001E-2</v>
      </c>
      <c r="FT22" s="25">
        <f t="shared" si="34"/>
        <v>-2.6299999999999997E-2</v>
      </c>
      <c r="FU22" s="25">
        <f t="shared" si="34"/>
        <v>-6.0499999999999998E-2</v>
      </c>
      <c r="FV22" s="25">
        <f t="shared" si="34"/>
        <v>0</v>
      </c>
      <c r="FW22" s="25">
        <f t="shared" si="34"/>
        <v>0</v>
      </c>
      <c r="FX22" s="25">
        <f t="shared" si="34"/>
        <v>6.5700000000000008E-2</v>
      </c>
      <c r="FY22" s="25">
        <f t="shared" si="34"/>
        <v>-5.6899999999999992E-2</v>
      </c>
      <c r="FZ22" s="25">
        <f t="shared" si="34"/>
        <v>0.12849999999999998</v>
      </c>
      <c r="GA22" s="25">
        <f t="shared" si="34"/>
        <v>-3.44E-2</v>
      </c>
      <c r="GB22" s="25">
        <f t="shared" si="34"/>
        <v>1.4199999999999999E-2</v>
      </c>
      <c r="GC22" s="25">
        <f t="shared" si="34"/>
        <v>0</v>
      </c>
      <c r="GD22" s="25">
        <f t="shared" si="34"/>
        <v>0</v>
      </c>
      <c r="GE22" s="25">
        <f t="shared" si="34"/>
        <v>-2.58E-2</v>
      </c>
      <c r="GF22" s="25">
        <f t="shared" si="34"/>
        <v>5.0000000000000001E-3</v>
      </c>
      <c r="GG22" s="25">
        <f t="shared" si="34"/>
        <v>-6.5299999999999997E-2</v>
      </c>
      <c r="GH22" s="25">
        <f t="shared" si="34"/>
        <v>-3.32E-2</v>
      </c>
      <c r="GI22" s="25">
        <f t="shared" si="34"/>
        <v>6.5099999999999991E-2</v>
      </c>
      <c r="GJ22" s="25">
        <f t="shared" si="34"/>
        <v>0</v>
      </c>
      <c r="GK22" s="25">
        <f t="shared" si="34"/>
        <v>0</v>
      </c>
      <c r="GL22" s="25">
        <f t="shared" si="34"/>
        <v>-1.6799999999999999E-2</v>
      </c>
      <c r="GM22" s="25">
        <f t="shared" si="34"/>
        <v>1.3900000000000001E-2</v>
      </c>
      <c r="GN22" s="25">
        <f t="shared" si="34"/>
        <v>2.8799999999999999E-2</v>
      </c>
      <c r="GO22" s="25">
        <f t="shared" si="34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JJ22" si="35">SUM(II3, -II10,II17:II21)</f>
        <v>4.8399999999999999E-2</v>
      </c>
      <c r="IJ22" s="25">
        <f t="shared" si="35"/>
        <v>3.2399999999999998E-2</v>
      </c>
      <c r="IK22" s="25">
        <f t="shared" si="35"/>
        <v>3.4000000000000002E-3</v>
      </c>
      <c r="IL22" s="25">
        <f t="shared" si="35"/>
        <v>-3.5399999999999994E-2</v>
      </c>
      <c r="IM22" s="25">
        <f t="shared" si="35"/>
        <v>-1.47E-2</v>
      </c>
      <c r="IN22" s="25">
        <f t="shared" si="35"/>
        <v>0</v>
      </c>
      <c r="IO22" s="25">
        <f t="shared" si="35"/>
        <v>0</v>
      </c>
      <c r="IP22" s="25">
        <f t="shared" si="35"/>
        <v>-1.1999999999999999E-3</v>
      </c>
      <c r="IQ22" s="25">
        <f t="shared" si="35"/>
        <v>-5.7999999999999996E-3</v>
      </c>
      <c r="IR22" s="25">
        <f t="shared" si="35"/>
        <v>1.3499999999999998E-2</v>
      </c>
      <c r="IS22" s="25">
        <f t="shared" si="35"/>
        <v>6.7000000000000002E-3</v>
      </c>
      <c r="IT22" s="25">
        <f t="shared" si="35"/>
        <v>-7.4000000000000003E-3</v>
      </c>
      <c r="IU22" s="25">
        <f t="shared" si="35"/>
        <v>0</v>
      </c>
      <c r="IV22" s="25">
        <f t="shared" si="35"/>
        <v>0</v>
      </c>
      <c r="IW22" s="25">
        <f t="shared" si="35"/>
        <v>2.1299999999999999E-2</v>
      </c>
      <c r="IX22" s="25">
        <f t="shared" si="35"/>
        <v>-2.0899999999999998E-2</v>
      </c>
      <c r="IY22" s="25">
        <f t="shared" si="35"/>
        <v>2.3000000000000008E-3</v>
      </c>
      <c r="IZ22" s="25">
        <f t="shared" si="35"/>
        <v>-3.0000000000000001E-3</v>
      </c>
      <c r="JA22" s="25">
        <f t="shared" si="35"/>
        <v>4.0000000000000018E-4</v>
      </c>
      <c r="JB22" s="25">
        <f t="shared" si="35"/>
        <v>0</v>
      </c>
      <c r="JC22" s="25">
        <f t="shared" si="35"/>
        <v>0</v>
      </c>
      <c r="JD22" s="25">
        <f t="shared" si="35"/>
        <v>-2.9000000000000007E-3</v>
      </c>
      <c r="JE22" s="25">
        <f t="shared" si="35"/>
        <v>-3.6999999999999984E-3</v>
      </c>
      <c r="JF22" s="25">
        <f t="shared" si="35"/>
        <v>1.9E-2</v>
      </c>
      <c r="JG22" s="25">
        <f t="shared" si="35"/>
        <v>-1.21E-2</v>
      </c>
      <c r="JH22" s="25">
        <f t="shared" si="35"/>
        <v>-2.5999999999999994E-3</v>
      </c>
      <c r="JI22" s="25">
        <f t="shared" si="35"/>
        <v>0</v>
      </c>
      <c r="JJ22" s="25">
        <f t="shared" si="35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36">SUM(LA17,LA18,LA19,LA20,LA21, -LA10,LA3)</f>
        <v>2.6799999999999997E-2</v>
      </c>
      <c r="LB22" s="25">
        <f t="shared" si="36"/>
        <v>1.4999999999999998E-3</v>
      </c>
      <c r="LC22" s="25">
        <f t="shared" si="36"/>
        <v>5.57E-2</v>
      </c>
      <c r="LD22" s="25">
        <f t="shared" si="36"/>
        <v>0</v>
      </c>
      <c r="LE22" s="25">
        <f t="shared" si="36"/>
        <v>0</v>
      </c>
      <c r="LF22" s="25">
        <f t="shared" si="36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37">SUM(LV17,LV18,LV19,LV20,LV21, -LV10,LV3)</f>
        <v>-2.1400000000000002E-2</v>
      </c>
      <c r="LW22" s="25">
        <f t="shared" si="37"/>
        <v>-1.6500000000000001E-2</v>
      </c>
      <c r="LX22" s="25">
        <f t="shared" si="37"/>
        <v>1.3499999999999998E-2</v>
      </c>
      <c r="LY22" s="25">
        <f t="shared" si="37"/>
        <v>0</v>
      </c>
      <c r="LZ22" s="25">
        <f t="shared" si="37"/>
        <v>0</v>
      </c>
      <c r="MA22" s="25">
        <f t="shared" si="37"/>
        <v>-1.0500000000000001E-2</v>
      </c>
      <c r="MB22" s="25">
        <f t="shared" si="37"/>
        <v>-5.1000000000000004E-3</v>
      </c>
      <c r="MC22" s="25">
        <f t="shared" si="37"/>
        <v>-9.9999999999999959E-4</v>
      </c>
      <c r="MD22" s="25">
        <f t="shared" si="37"/>
        <v>-6.0000000000000001E-3</v>
      </c>
      <c r="ME22" s="25">
        <f t="shared" si="37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X22" s="279"/>
      <c r="MY22" s="24"/>
      <c r="MZ22" s="24"/>
      <c r="NA22" s="24"/>
      <c r="NB22" s="24"/>
      <c r="NC22" s="23" t="s">
        <v>56</v>
      </c>
      <c r="ND22" s="468">
        <v>7.4999999999999997E-3</v>
      </c>
      <c r="NE22" s="25">
        <f>SUM(NE17,NE18,NE19,NE20,NE21, -NE10,NE3)</f>
        <v>0</v>
      </c>
      <c r="NF22" s="25">
        <f>SUM(NF17,NF18,NF19,NF20,NF21, -NF10,NF3)</f>
        <v>0</v>
      </c>
      <c r="NG22" s="25">
        <f>SUM(NG17,NG18,NG19,NG20,NG21, -NG10,NG3)</f>
        <v>-1.7000000000000005E-2</v>
      </c>
      <c r="NH22" s="25">
        <f>SUM(NH17,NH18,NH19,NH20,NH21, -NH10,NH3)</f>
        <v>1.1899999999999999E-2</v>
      </c>
      <c r="NI22" s="25">
        <f>SUM(NI17,NI18,NI19,NI20,NI21, -NI10,NI3)</f>
        <v>4.7999999999999996E-3</v>
      </c>
      <c r="NJ22" s="25">
        <f>SUM(NJ17,NJ18,NJ19,NJ20,NJ21, -NJ10,NJ3)</f>
        <v>-8.6E-3</v>
      </c>
      <c r="NK22" s="25">
        <f>SUM(NK3, -NK10,NK17:NK21)</f>
        <v>9.0000000000000041E-4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-4.5999999999999999E-3</v>
      </c>
      <c r="NO22" s="25">
        <f>SUM(NO17,NO18,NO19,NO20,NO21, -NO10,NO3)</f>
        <v>2.6400000000000003E-2</v>
      </c>
      <c r="NP22" s="25">
        <f>SUM(NP17,NP18,NP19,NP20,NP21, -NP10,NP3)</f>
        <v>-7.000000000000001E-4</v>
      </c>
      <c r="NQ22" s="25">
        <f>SUM(NQ3, -NQ10,NQ17:NQ21)</f>
        <v>-5.899999999999999E-3</v>
      </c>
      <c r="NR22" s="25">
        <f>SUM(NR3, -NR10,NR17:NR21)</f>
        <v>-0.01</v>
      </c>
      <c r="NS22" s="25">
        <f>SUM(NS17,NS18,NS19,NS20,NS21, -NS10,NS3)</f>
        <v>0</v>
      </c>
      <c r="NT22" s="25">
        <f>SUM(NT17,NT18,NT19,NT20,NT21, -NT10,NT3)</f>
        <v>0</v>
      </c>
      <c r="NU22" s="25">
        <f>SUM(NU17,NU18,NU19,NU20,NU21, -NU10,NU3)</f>
        <v>-2.87E-2</v>
      </c>
      <c r="NV22" s="25">
        <f>SUM(NV17,NV18,NV19,NV20,NV21, -NV10,NV3)</f>
        <v>3.8999999999999998E-3</v>
      </c>
      <c r="NW22" s="25">
        <f>SUM(NW17,NW18,NW19,NW20,NW21, -NW10,NW3)</f>
        <v>2.6400000000000003E-2</v>
      </c>
      <c r="NX22" s="25">
        <f>SUM(NX3, -NX10,NX17:NX21)</f>
        <v>-1.14E-2</v>
      </c>
      <c r="NY22" s="25">
        <f>SUM(NY3, -NY10,NY17:NY21)</f>
        <v>0</v>
      </c>
      <c r="NZ22" s="25">
        <f>SUM(NZ17,NZ18,NZ19,NZ20,NZ21, -NZ10,NZ3)</f>
        <v>0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0</v>
      </c>
      <c r="OD22" s="25">
        <f>SUM(OD17,OD18,OD19,OD20,OD21, -OD10,OD3)</f>
        <v>0</v>
      </c>
      <c r="OE22" s="25">
        <f>SUM(OE17,OE18,OE19,OE20,OE21, -OE10,OE3)</f>
        <v>0</v>
      </c>
      <c r="OF22" s="25">
        <f>SUM(OF17,OF18,OF19,OF20,OF21, -OF10,OF3)</f>
        <v>0</v>
      </c>
      <c r="OG22" s="25">
        <f>SUM(OG17,OG18,OG19,OG20,OG21, -OG10,OG3)</f>
        <v>0</v>
      </c>
      <c r="OH22" s="25">
        <f>SUM(OH17,OH18,OH19,OH20,OH21, -OH10,OH3)</f>
        <v>0</v>
      </c>
      <c r="OI22" s="25">
        <f>SUM(OI17,OI18,OI19,OI20,OI21, -OI10,OI3)</f>
        <v>0</v>
      </c>
      <c r="OJ22" s="22">
        <f>MIN(NE22:OI22)</f>
        <v>-2.87E-2</v>
      </c>
      <c r="OK22" s="22">
        <f>AVERAGE(NE22:OI22)</f>
        <v>-4.0645161290322568E-4</v>
      </c>
      <c r="OL22" s="22">
        <f>MAX(NE22:OI22)</f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38">SUM(PN17,PN18,PN19,PN20,PN21, -PN10,PN3)</f>
        <v>0</v>
      </c>
      <c r="PO22" s="25">
        <f t="shared" si="38"/>
        <v>0</v>
      </c>
      <c r="PP22" s="25">
        <f t="shared" si="38"/>
        <v>0</v>
      </c>
      <c r="PQ22" s="25">
        <f t="shared" si="38"/>
        <v>0</v>
      </c>
      <c r="PR22" s="25">
        <f t="shared" si="38"/>
        <v>0</v>
      </c>
      <c r="PS22" s="25">
        <f t="shared" si="38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39">SUM(QI17,QI18,QI19,QI20,QI21, -QI10,QI3)</f>
        <v>0</v>
      </c>
      <c r="QJ22" s="25">
        <f t="shared" si="39"/>
        <v>0</v>
      </c>
      <c r="QK22" s="25">
        <f t="shared" si="39"/>
        <v>0</v>
      </c>
      <c r="QL22" s="25">
        <f t="shared" si="39"/>
        <v>0</v>
      </c>
      <c r="QM22" s="25">
        <f t="shared" si="39"/>
        <v>0</v>
      </c>
      <c r="QN22" s="25">
        <f t="shared" si="39"/>
        <v>0</v>
      </c>
      <c r="QO22" s="25">
        <f t="shared" si="39"/>
        <v>0</v>
      </c>
      <c r="QP22" s="25">
        <f t="shared" si="39"/>
        <v>0</v>
      </c>
      <c r="QQ22" s="25">
        <f t="shared" si="39"/>
        <v>0</v>
      </c>
      <c r="QR22" s="25">
        <f t="shared" si="39"/>
        <v>0</v>
      </c>
      <c r="QS22" s="22">
        <f t="shared" si="15"/>
        <v>0</v>
      </c>
      <c r="QT22" s="22">
        <f t="shared" si="16"/>
        <v>0</v>
      </c>
      <c r="QU22" s="22">
        <f t="shared" si="17"/>
        <v>0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W23" t="s">
        <v>62</v>
      </c>
      <c r="MX23" s="54">
        <v>111.69199999999999</v>
      </c>
      <c r="MY23" s="54">
        <v>109.377</v>
      </c>
      <c r="MZ23" s="54">
        <v>111.7</v>
      </c>
      <c r="NA23" s="54">
        <v>111.53</v>
      </c>
      <c r="NB23" s="54">
        <v>109.35</v>
      </c>
      <c r="NC23" s="4" t="s">
        <v>57</v>
      </c>
      <c r="ND23" s="54">
        <v>108.176</v>
      </c>
      <c r="NE23" s="6"/>
      <c r="NF23" s="6"/>
      <c r="NG23" s="6">
        <v>6.1000000000000004E-3</v>
      </c>
      <c r="NH23" s="6">
        <v>1.1999999999999999E-3</v>
      </c>
      <c r="NI23" s="6">
        <v>5.0000000000000001E-4</v>
      </c>
      <c r="NJ23" s="6">
        <v>2.5999999999999999E-3</v>
      </c>
      <c r="NK23" s="6">
        <v>1.6999999999999999E-3</v>
      </c>
      <c r="NL23" s="6"/>
      <c r="NM23" s="6"/>
      <c r="NN23" s="6">
        <v>1.4E-3</v>
      </c>
      <c r="NO23" s="6">
        <v>-2E-3</v>
      </c>
      <c r="NP23" s="6">
        <v>-3.3E-3</v>
      </c>
      <c r="NQ23" s="6">
        <v>4.0000000000000002E-4</v>
      </c>
      <c r="NR23" s="6">
        <v>-3.0999999999999999E-3</v>
      </c>
      <c r="NS23" s="6"/>
      <c r="NT23" s="6"/>
      <c r="NU23" s="6">
        <v>-2.0000000000000001E-4</v>
      </c>
      <c r="NV23" s="6">
        <v>-1.1999999999999999E-3</v>
      </c>
      <c r="NW23" s="6">
        <v>3.0000000000000001E-3</v>
      </c>
      <c r="NX23" s="6">
        <v>5.3E-3</v>
      </c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26">
        <f>MIN(NE23:OI23)</f>
        <v>-3.3E-3</v>
      </c>
      <c r="OK23" s="26">
        <f>AVERAGE(NE23:OI23)</f>
        <v>8.8571428571428557E-4</v>
      </c>
      <c r="OL23" s="26">
        <f>MAX(NE23:OI23)</f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5"/>
        <v>0</v>
      </c>
      <c r="QT23" s="26" t="e">
        <f t="shared" si="16"/>
        <v>#DIV/0!</v>
      </c>
      <c r="QU23" s="26">
        <f t="shared" si="17"/>
        <v>0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W24" t="s">
        <v>62</v>
      </c>
      <c r="MX24" s="54">
        <v>0.6915</v>
      </c>
      <c r="MY24" s="54">
        <v>0.72140000000000004</v>
      </c>
      <c r="MZ24" s="54">
        <v>0.70789999999999997</v>
      </c>
      <c r="NA24" s="54">
        <v>0.70840000000000003</v>
      </c>
      <c r="NB24" s="54">
        <v>0.71789999999999998</v>
      </c>
      <c r="NC24" s="4" t="s">
        <v>58</v>
      </c>
      <c r="ND24" s="54">
        <v>0.69389999999999996</v>
      </c>
      <c r="NE24" s="6"/>
      <c r="NF24" s="6"/>
      <c r="NG24" s="6">
        <v>-2E-3</v>
      </c>
      <c r="NH24" s="6">
        <v>2.2000000000000001E-3</v>
      </c>
      <c r="NI24" s="6">
        <v>-5.9999999999999995E-4</v>
      </c>
      <c r="NJ24" s="6">
        <v>-1.6999999999999999E-3</v>
      </c>
      <c r="NK24" s="6">
        <v>-1E-4</v>
      </c>
      <c r="NL24" s="6"/>
      <c r="NM24" s="6"/>
      <c r="NN24" s="6">
        <v>-3.2000000000000002E-3</v>
      </c>
      <c r="NO24" s="6">
        <v>2.5999999999999999E-3</v>
      </c>
      <c r="NP24" s="6">
        <v>-1.6000000000000001E-3</v>
      </c>
      <c r="NQ24" s="6">
        <v>-3.3E-3</v>
      </c>
      <c r="NR24" s="6">
        <v>-1.2999999999999999E-3</v>
      </c>
      <c r="NS24" s="6"/>
      <c r="NT24" s="6"/>
      <c r="NU24" s="6">
        <v>-2.2000000000000001E-3</v>
      </c>
      <c r="NV24" s="6">
        <v>4.4999999999999997E-3</v>
      </c>
      <c r="NW24" s="6">
        <v>-5.1999999999999998E-3</v>
      </c>
      <c r="NX24" s="6">
        <v>-6.4000000000000003E-3</v>
      </c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26">
        <f>MIN(NE24:OI24)</f>
        <v>-6.4000000000000003E-3</v>
      </c>
      <c r="OK24" s="26">
        <f>AVERAGE(NE24:OI24)</f>
        <v>-1.3071428571428572E-3</v>
      </c>
      <c r="OL24" s="26">
        <f>MAX(NE24:OI24)</f>
        <v>4.4999999999999997E-3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5"/>
        <v>0</v>
      </c>
      <c r="QT24" s="26" t="e">
        <f t="shared" si="16"/>
        <v>#DIV/0!</v>
      </c>
      <c r="QU24" s="26">
        <f t="shared" si="17"/>
        <v>0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W25" t="s">
        <v>62</v>
      </c>
      <c r="MX25" s="54">
        <v>0.6593</v>
      </c>
      <c r="MY25" s="54">
        <v>0.68689999999999996</v>
      </c>
      <c r="MZ25" s="54">
        <v>0.67989999999999995</v>
      </c>
      <c r="NA25" s="54">
        <v>0.67859999999999998</v>
      </c>
      <c r="NB25" s="54">
        <v>0.67969999999999997</v>
      </c>
      <c r="NC25" s="4" t="s">
        <v>59</v>
      </c>
      <c r="ND25" s="54">
        <v>0.65359999999999996</v>
      </c>
      <c r="NE25" s="6"/>
      <c r="NF25" s="6"/>
      <c r="NG25" s="6">
        <v>1.1999999999999999E-3</v>
      </c>
      <c r="NH25" s="6">
        <v>2E-3</v>
      </c>
      <c r="NI25" s="6">
        <v>3.8E-3</v>
      </c>
      <c r="NJ25" s="6">
        <v>-2.3999999999999998E-3</v>
      </c>
      <c r="NK25" s="6">
        <v>2.7000000000000001E-3</v>
      </c>
      <c r="NL25" s="6"/>
      <c r="NM25" s="6"/>
      <c r="NN25" s="6">
        <v>-4.7000000000000002E-3</v>
      </c>
      <c r="NO25" s="6">
        <v>-1.1000000000000001E-3</v>
      </c>
      <c r="NP25" s="6">
        <v>2E-3</v>
      </c>
      <c r="NQ25" s="6">
        <v>-2.3999999999999998E-3</v>
      </c>
      <c r="NR25" s="6">
        <v>-6.4000000000000003E-3</v>
      </c>
      <c r="NS25" s="6"/>
      <c r="NT25" s="6"/>
      <c r="NU25" s="6">
        <v>1.1999999999999999E-3</v>
      </c>
      <c r="NV25" s="6">
        <v>5.7000000000000002E-3</v>
      </c>
      <c r="NW25" s="6">
        <v>-4.5999999999999999E-3</v>
      </c>
      <c r="NX25" s="6">
        <v>-5.4999999999999997E-3</v>
      </c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26">
        <f>MIN(NE25:OI25)</f>
        <v>-6.4000000000000003E-3</v>
      </c>
      <c r="OK25" s="26">
        <f>AVERAGE(NE25:OI25)</f>
        <v>-6.071428571428572E-4</v>
      </c>
      <c r="OL25" s="26">
        <f>MAX(NE25:OI25)</f>
        <v>5.7000000000000002E-3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5"/>
        <v>0</v>
      </c>
      <c r="QT25" s="26" t="e">
        <f t="shared" si="16"/>
        <v>#DIV/0!</v>
      </c>
      <c r="QU25" s="26">
        <f t="shared" si="17"/>
        <v>0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W26" t="s">
        <v>62</v>
      </c>
      <c r="MX26" s="54">
        <v>0.71919999999999995</v>
      </c>
      <c r="MY26" s="54">
        <v>0.75690000000000002</v>
      </c>
      <c r="MZ26" s="54">
        <v>0.75739999999999996</v>
      </c>
      <c r="NA26" s="54">
        <v>0.74509999999999998</v>
      </c>
      <c r="NB26" s="54">
        <v>0.76090000000000002</v>
      </c>
      <c r="NC26" s="4" t="s">
        <v>60</v>
      </c>
      <c r="ND26" s="54">
        <v>0.74050000000000005</v>
      </c>
      <c r="NE26" s="6"/>
      <c r="NF26" s="6"/>
      <c r="NG26" s="6">
        <v>-2.7000000000000001E-3</v>
      </c>
      <c r="NH26" s="6">
        <v>3.3E-3</v>
      </c>
      <c r="NI26" s="6">
        <v>5.0000000000000001E-4</v>
      </c>
      <c r="NJ26" s="6">
        <v>6.9999999999999999E-4</v>
      </c>
      <c r="NK26" s="6">
        <v>2.5999999999999999E-3</v>
      </c>
      <c r="NL26" s="6"/>
      <c r="NM26" s="6"/>
      <c r="NN26" s="6">
        <v>2.3999999999999998E-3</v>
      </c>
      <c r="NO26" s="6">
        <v>1.2999999999999999E-3</v>
      </c>
      <c r="NP26" s="6">
        <v>-1.2999999999999999E-3</v>
      </c>
      <c r="NQ26" s="6">
        <v>-1E-4</v>
      </c>
      <c r="NR26" s="6">
        <v>-1.2999999999999999E-3</v>
      </c>
      <c r="NS26" s="6"/>
      <c r="NT26" s="6"/>
      <c r="NU26" s="6">
        <v>2.9999999999999997E-4</v>
      </c>
      <c r="NV26" s="6">
        <v>3.5999999999999999E-3</v>
      </c>
      <c r="NW26" s="6">
        <v>5.0000000000000001E-4</v>
      </c>
      <c r="NX26" s="6">
        <v>-6.0000000000000001E-3</v>
      </c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26">
        <f>MIN(NE26:OI26)</f>
        <v>-6.0000000000000001E-3</v>
      </c>
      <c r="OK26" s="26">
        <f>AVERAGE(NE26:OI26)</f>
        <v>2.7142857142857139E-4</v>
      </c>
      <c r="OL26" s="26">
        <f>MAX(NE26:OI26)</f>
        <v>3.5999999999999999E-3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5"/>
        <v>0</v>
      </c>
      <c r="QT26" s="26" t="e">
        <f t="shared" si="16"/>
        <v>#DIV/0!</v>
      </c>
      <c r="QU26" s="26">
        <f t="shared" si="17"/>
        <v>0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0">SUM( -AN4, -AN11, -AN17,AN23, -AN24, -AN25, -AN26)</f>
        <v>0</v>
      </c>
      <c r="AO27" s="29">
        <f t="shared" si="40"/>
        <v>0</v>
      </c>
      <c r="AP27" s="29">
        <f t="shared" si="40"/>
        <v>2.8800000000000003E-2</v>
      </c>
      <c r="AQ27" s="29">
        <f t="shared" si="40"/>
        <v>0</v>
      </c>
      <c r="AR27" s="29">
        <f t="shared" si="40"/>
        <v>1.03E-2</v>
      </c>
      <c r="AS27" s="29">
        <f t="shared" si="40"/>
        <v>-6.2200000000000005E-2</v>
      </c>
      <c r="AT27" s="29">
        <f t="shared" si="40"/>
        <v>-1.11E-2</v>
      </c>
      <c r="AU27" s="29">
        <f t="shared" si="40"/>
        <v>0</v>
      </c>
      <c r="AV27" s="29">
        <f t="shared" si="40"/>
        <v>0</v>
      </c>
      <c r="AW27" s="29">
        <f t="shared" si="40"/>
        <v>1.7999999999999999E-2</v>
      </c>
      <c r="AX27" s="29">
        <f t="shared" si="40"/>
        <v>-3.8899999999999997E-2</v>
      </c>
      <c r="AY27" s="29">
        <f t="shared" si="40"/>
        <v>-6.2000000000000006E-3</v>
      </c>
      <c r="AZ27" s="29">
        <f t="shared" si="40"/>
        <v>-3.3200000000000007E-2</v>
      </c>
      <c r="BA27" s="29">
        <f t="shared" si="40"/>
        <v>1.0699999999999999E-2</v>
      </c>
      <c r="BB27" s="29">
        <f t="shared" si="40"/>
        <v>0</v>
      </c>
      <c r="BC27" s="29">
        <f t="shared" si="40"/>
        <v>0</v>
      </c>
      <c r="BD27" s="29">
        <f t="shared" si="40"/>
        <v>-1.0699999999999999E-2</v>
      </c>
      <c r="BE27" s="29">
        <f t="shared" si="40"/>
        <v>-1.4000000000000002E-3</v>
      </c>
      <c r="BF27" s="29">
        <f t="shared" si="40"/>
        <v>-1.1999999999999999E-3</v>
      </c>
      <c r="BG27" s="29">
        <f t="shared" si="40"/>
        <v>8.3999999999999995E-3</v>
      </c>
      <c r="BH27" s="29">
        <f t="shared" si="40"/>
        <v>-3.1600000000000003E-2</v>
      </c>
      <c r="BI27" s="29">
        <f t="shared" si="40"/>
        <v>0</v>
      </c>
      <c r="BJ27" s="29">
        <f t="shared" si="40"/>
        <v>0</v>
      </c>
      <c r="BK27" s="29">
        <f t="shared" si="40"/>
        <v>1.5599999999999999E-2</v>
      </c>
      <c r="BL27" s="29">
        <f t="shared" si="40"/>
        <v>-1.2200000000000001E-2</v>
      </c>
      <c r="BM27" s="29">
        <f t="shared" si="40"/>
        <v>-3.9300000000000002E-2</v>
      </c>
      <c r="BN27" s="29">
        <f t="shared" si="40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1">SUM( -CS4, -CS11, -CS17,CS23, -CS24, -CS25, -CS26)</f>
        <v>4.8000000000000004E-3</v>
      </c>
      <c r="CT27" s="29">
        <f t="shared" si="41"/>
        <v>0</v>
      </c>
      <c r="CU27" s="29">
        <f t="shared" si="41"/>
        <v>0</v>
      </c>
      <c r="CV27" s="29">
        <f t="shared" si="41"/>
        <v>-4.1000000000000003E-3</v>
      </c>
      <c r="CW27" s="29">
        <f t="shared" si="41"/>
        <v>-6.5000000000000006E-3</v>
      </c>
      <c r="CX27" s="29">
        <f t="shared" si="41"/>
        <v>2.8000000000000001E-2</v>
      </c>
      <c r="CY27" s="29">
        <f t="shared" si="41"/>
        <v>8.3000000000000001E-3</v>
      </c>
      <c r="CZ27" s="29">
        <f t="shared" si="41"/>
        <v>1.4899999999999997E-2</v>
      </c>
      <c r="DA27" s="29">
        <f t="shared" si="41"/>
        <v>0</v>
      </c>
      <c r="DB27" s="29">
        <f t="shared" si="41"/>
        <v>0</v>
      </c>
      <c r="DC27" s="29">
        <f t="shared" si="41"/>
        <v>-3.5000000000000001E-3</v>
      </c>
      <c r="DD27" s="29">
        <f t="shared" si="41"/>
        <v>-3.5700000000000003E-2</v>
      </c>
      <c r="DE27" s="29">
        <f t="shared" si="41"/>
        <v>-1.1600000000000001E-2</v>
      </c>
      <c r="DF27" s="29">
        <f t="shared" si="41"/>
        <v>1.8800000000000001E-2</v>
      </c>
      <c r="DG27" s="29">
        <f t="shared" si="41"/>
        <v>-1.9199999999999998E-2</v>
      </c>
      <c r="DH27" s="29">
        <f t="shared" si="41"/>
        <v>0</v>
      </c>
      <c r="DI27" s="29">
        <f t="shared" si="41"/>
        <v>0</v>
      </c>
      <c r="DJ27" s="29">
        <f t="shared" si="41"/>
        <v>5.0000000000000001E-3</v>
      </c>
      <c r="DK27" s="29">
        <f t="shared" si="41"/>
        <v>-4.3E-3</v>
      </c>
      <c r="DL27" s="29">
        <f t="shared" si="41"/>
        <v>5.6000000000000008E-3</v>
      </c>
      <c r="DM27" s="29">
        <f t="shared" si="41"/>
        <v>1.7500000000000002E-2</v>
      </c>
      <c r="DN27" s="29">
        <f t="shared" si="41"/>
        <v>-1.6400000000000001E-2</v>
      </c>
      <c r="DO27" s="29">
        <f t="shared" si="41"/>
        <v>0</v>
      </c>
      <c r="DP27" s="29">
        <f t="shared" si="41"/>
        <v>0</v>
      </c>
      <c r="DQ27" s="29">
        <f t="shared" si="41"/>
        <v>-1.2100000000000003E-2</v>
      </c>
      <c r="DR27" s="29">
        <f t="shared" si="41"/>
        <v>-2.0199999999999999E-2</v>
      </c>
      <c r="DS27" s="29">
        <f t="shared" si="41"/>
        <v>2.0999999999999999E-3</v>
      </c>
      <c r="DT27" s="29">
        <f t="shared" si="41"/>
        <v>4.2599999999999999E-2</v>
      </c>
      <c r="DU27" s="29">
        <f t="shared" si="41"/>
        <v>0</v>
      </c>
      <c r="DV27" s="29">
        <f t="shared" si="41"/>
        <v>0</v>
      </c>
      <c r="DW27" s="29">
        <f t="shared" si="4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42">SUM( -FN4, -FN11, -FN17,FN23, -FN24, -FN25, -FN26)</f>
        <v>1.5300000000000001E-2</v>
      </c>
      <c r="FO27" s="29">
        <f t="shared" si="42"/>
        <v>0</v>
      </c>
      <c r="FP27" s="29">
        <f t="shared" si="42"/>
        <v>0</v>
      </c>
      <c r="FQ27" s="29">
        <f t="shared" si="42"/>
        <v>-2.0999999999999999E-3</v>
      </c>
      <c r="FR27" s="29">
        <f t="shared" si="42"/>
        <v>-2.64E-2</v>
      </c>
      <c r="FS27" s="29">
        <f t="shared" si="42"/>
        <v>1.2500000000000001E-2</v>
      </c>
      <c r="FT27" s="29">
        <f t="shared" si="42"/>
        <v>-2.4899999999999999E-2</v>
      </c>
      <c r="FU27" s="29">
        <f t="shared" si="42"/>
        <v>6.5999999999999991E-3</v>
      </c>
      <c r="FV27" s="29">
        <f t="shared" si="42"/>
        <v>0</v>
      </c>
      <c r="FW27" s="29">
        <f t="shared" si="42"/>
        <v>0</v>
      </c>
      <c r="FX27" s="29">
        <f t="shared" si="42"/>
        <v>-3.9900000000000005E-2</v>
      </c>
      <c r="FY27" s="29">
        <f t="shared" si="42"/>
        <v>1.5299999999999999E-2</v>
      </c>
      <c r="FZ27" s="29">
        <f t="shared" si="42"/>
        <v>-1.8999999999999991E-3</v>
      </c>
      <c r="GA27" s="29">
        <f t="shared" si="42"/>
        <v>2.4E-2</v>
      </c>
      <c r="GB27" s="29">
        <f t="shared" si="42"/>
        <v>-1.8999999999999998E-3</v>
      </c>
      <c r="GC27" s="29">
        <f t="shared" si="42"/>
        <v>0</v>
      </c>
      <c r="GD27" s="29">
        <f t="shared" si="42"/>
        <v>0</v>
      </c>
      <c r="GE27" s="29">
        <f t="shared" si="42"/>
        <v>5.1000000000000004E-3</v>
      </c>
      <c r="GF27" s="29">
        <f t="shared" si="42"/>
        <v>1.2799999999999999E-2</v>
      </c>
      <c r="GG27" s="29">
        <f t="shared" si="42"/>
        <v>3.2499999999999994E-2</v>
      </c>
      <c r="GH27" s="29">
        <f t="shared" si="42"/>
        <v>1.9200000000000002E-2</v>
      </c>
      <c r="GI27" s="29">
        <f t="shared" si="42"/>
        <v>-1.1600000000000003E-2</v>
      </c>
      <c r="GJ27" s="29">
        <f t="shared" si="42"/>
        <v>0</v>
      </c>
      <c r="GK27" s="29">
        <f t="shared" si="42"/>
        <v>0</v>
      </c>
      <c r="GL27" s="29">
        <f t="shared" si="42"/>
        <v>-6.0000000000000001E-3</v>
      </c>
      <c r="GM27" s="29">
        <f t="shared" si="42"/>
        <v>-1.2099999999999998E-2</v>
      </c>
      <c r="GN27" s="29">
        <f t="shared" si="42"/>
        <v>1.9900000000000001E-2</v>
      </c>
      <c r="GO27" s="29">
        <f t="shared" si="42"/>
        <v>1.37E-2</v>
      </c>
      <c r="GP27" s="29">
        <f t="shared" si="42"/>
        <v>-9.2999999999999992E-3</v>
      </c>
      <c r="GQ27" s="29">
        <f t="shared" si="42"/>
        <v>0</v>
      </c>
      <c r="GR27" s="29">
        <f t="shared" si="42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JM27" si="43">SUM( -II4, -II11, -II17,II23, -II24, -II25, -II26)</f>
        <v>-3.5500000000000004E-2</v>
      </c>
      <c r="IJ27" s="29">
        <f t="shared" si="43"/>
        <v>1.61E-2</v>
      </c>
      <c r="IK27" s="29">
        <f t="shared" si="43"/>
        <v>-1.18E-2</v>
      </c>
      <c r="IL27" s="29">
        <f t="shared" si="43"/>
        <v>1.9999999999999977E-4</v>
      </c>
      <c r="IM27" s="29">
        <f t="shared" si="43"/>
        <v>8.3000000000000001E-3</v>
      </c>
      <c r="IN27" s="29">
        <f t="shared" si="43"/>
        <v>0</v>
      </c>
      <c r="IO27" s="29">
        <f t="shared" si="43"/>
        <v>0</v>
      </c>
      <c r="IP27" s="29">
        <f t="shared" si="43"/>
        <v>-8.8999999999999999E-3</v>
      </c>
      <c r="IQ27" s="29">
        <f t="shared" si="43"/>
        <v>-9.0000000000000011E-3</v>
      </c>
      <c r="IR27" s="29">
        <f t="shared" si="43"/>
        <v>-3.6299999999999999E-2</v>
      </c>
      <c r="IS27" s="29">
        <f t="shared" si="43"/>
        <v>2.0899999999999998E-2</v>
      </c>
      <c r="IT27" s="29">
        <f t="shared" si="43"/>
        <v>-1.4E-2</v>
      </c>
      <c r="IU27" s="29">
        <f t="shared" si="43"/>
        <v>0</v>
      </c>
      <c r="IV27" s="29">
        <f t="shared" si="43"/>
        <v>0</v>
      </c>
      <c r="IW27" s="29">
        <f t="shared" si="43"/>
        <v>-1.15E-2</v>
      </c>
      <c r="IX27" s="29">
        <f t="shared" si="43"/>
        <v>-2.1100000000000001E-2</v>
      </c>
      <c r="IY27" s="29">
        <f t="shared" si="43"/>
        <v>-1.7399999999999999E-2</v>
      </c>
      <c r="IZ27" s="29">
        <f t="shared" si="43"/>
        <v>-1.24E-2</v>
      </c>
      <c r="JA27" s="29">
        <f t="shared" si="43"/>
        <v>5.0000000000000001E-3</v>
      </c>
      <c r="JB27" s="29">
        <f t="shared" si="43"/>
        <v>0</v>
      </c>
      <c r="JC27" s="29">
        <f t="shared" si="43"/>
        <v>0</v>
      </c>
      <c r="JD27" s="29">
        <f t="shared" si="43"/>
        <v>-9.9999999999999985E-3</v>
      </c>
      <c r="JE27" s="29">
        <f t="shared" si="43"/>
        <v>-1.1900000000000001E-2</v>
      </c>
      <c r="JF27" s="29">
        <f t="shared" si="43"/>
        <v>3.7199999999999997E-2</v>
      </c>
      <c r="JG27" s="29">
        <f t="shared" si="43"/>
        <v>-8.3000000000000001E-3</v>
      </c>
      <c r="JH27" s="29">
        <f t="shared" si="43"/>
        <v>-8.8000000000000005E-3</v>
      </c>
      <c r="JI27" s="29">
        <f t="shared" si="43"/>
        <v>0</v>
      </c>
      <c r="JJ27" s="29">
        <f t="shared" si="43"/>
        <v>0</v>
      </c>
      <c r="JK27" s="29">
        <f t="shared" si="43"/>
        <v>-8.6999999999999994E-3</v>
      </c>
      <c r="JL27" s="29">
        <f t="shared" si="43"/>
        <v>-1.3599999999999999E-2</v>
      </c>
      <c r="JM27" s="29">
        <f t="shared" si="43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ME27" si="44">SUM( -LA4, -LA11, -LA17,LA23, -LA24, -LA25, -LA26)</f>
        <v>2.6200000000000001E-2</v>
      </c>
      <c r="LB27" s="29">
        <f t="shared" si="44"/>
        <v>-5.0000000000000012E-4</v>
      </c>
      <c r="LC27" s="29">
        <f t="shared" si="44"/>
        <v>-8.1000000000000013E-3</v>
      </c>
      <c r="LD27" s="29">
        <f t="shared" si="44"/>
        <v>0</v>
      </c>
      <c r="LE27" s="29">
        <f t="shared" si="44"/>
        <v>0</v>
      </c>
      <c r="LF27" s="29">
        <f t="shared" si="44"/>
        <v>5.1999999999999998E-3</v>
      </c>
      <c r="LG27" s="29">
        <f t="shared" si="44"/>
        <v>-1.26E-2</v>
      </c>
      <c r="LH27" s="29">
        <f t="shared" si="44"/>
        <v>2.4000000000000002E-3</v>
      </c>
      <c r="LI27" s="29">
        <f t="shared" si="44"/>
        <v>2.8799999999999999E-2</v>
      </c>
      <c r="LJ27" s="29">
        <f t="shared" si="44"/>
        <v>2.1499999999999998E-2</v>
      </c>
      <c r="LK27" s="29">
        <f t="shared" si="44"/>
        <v>0</v>
      </c>
      <c r="LL27" s="29">
        <f t="shared" si="44"/>
        <v>0</v>
      </c>
      <c r="LM27" s="29">
        <f t="shared" si="44"/>
        <v>5.0199999999999995E-2</v>
      </c>
      <c r="LN27" s="29">
        <f t="shared" si="44"/>
        <v>-1.1099999999999999E-2</v>
      </c>
      <c r="LO27" s="29">
        <f t="shared" si="44"/>
        <v>6.9999999999999993E-3</v>
      </c>
      <c r="LP27" s="29">
        <f t="shared" si="44"/>
        <v>1.14E-2</v>
      </c>
      <c r="LQ27" s="29">
        <f t="shared" si="44"/>
        <v>6.7000000000000002E-3</v>
      </c>
      <c r="LR27" s="29">
        <f t="shared" si="44"/>
        <v>0</v>
      </c>
      <c r="LS27" s="29">
        <f t="shared" si="44"/>
        <v>0</v>
      </c>
      <c r="LT27" s="29">
        <f t="shared" si="44"/>
        <v>2.4999999999999992E-3</v>
      </c>
      <c r="LU27" s="29">
        <f t="shared" si="44"/>
        <v>-6.2999999999999992E-3</v>
      </c>
      <c r="LV27" s="29">
        <f t="shared" si="44"/>
        <v>1.5100000000000002E-2</v>
      </c>
      <c r="LW27" s="29">
        <f t="shared" si="44"/>
        <v>2.93E-2</v>
      </c>
      <c r="LX27" s="29">
        <f t="shared" si="44"/>
        <v>-1.03E-2</v>
      </c>
      <c r="LY27" s="29">
        <f t="shared" si="44"/>
        <v>0</v>
      </c>
      <c r="LZ27" s="29">
        <f t="shared" si="44"/>
        <v>0</v>
      </c>
      <c r="MA27" s="29">
        <f t="shared" si="44"/>
        <v>-5.2999999999999992E-3</v>
      </c>
      <c r="MB27" s="29">
        <f t="shared" si="44"/>
        <v>-1.9700000000000002E-2</v>
      </c>
      <c r="MC27" s="29">
        <f t="shared" si="44"/>
        <v>0.01</v>
      </c>
      <c r="MD27" s="29">
        <f t="shared" si="44"/>
        <v>2E-3</v>
      </c>
      <c r="ME27" s="29">
        <f t="shared" si="44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X27" s="280" t="s">
        <v>62</v>
      </c>
      <c r="MY27" s="28" t="s">
        <v>62</v>
      </c>
      <c r="MZ27" s="28" t="s">
        <v>62</v>
      </c>
      <c r="NA27" s="28" t="s">
        <v>62</v>
      </c>
      <c r="NB27" s="28" t="s">
        <v>62</v>
      </c>
      <c r="NC27" s="27" t="s">
        <v>61</v>
      </c>
      <c r="ND27" s="526">
        <v>-7.4999999999999997E-3</v>
      </c>
      <c r="NE27" s="29">
        <f>SUM( -NE4, -NE11, -NE17,NE23, -NE24, -NE25, -NE26)</f>
        <v>0</v>
      </c>
      <c r="NF27" s="29">
        <f>SUM( -NF4, -NF11, -NF17,NF23, -NF24, -NF25, -NF26)</f>
        <v>0</v>
      </c>
      <c r="NG27" s="29">
        <f>SUM( -NG4, -NG11, -NG17,NG23, -NG24, -NG25, -NG26)</f>
        <v>2.3900000000000005E-2</v>
      </c>
      <c r="NH27" s="29">
        <f>SUM( -NH4, -NH11, -NH17,NH23, -NH24, -NH25, -NH26)</f>
        <v>-9.4000000000000004E-3</v>
      </c>
      <c r="NI27" s="29">
        <f>SUM( -NI4, -NI11, -NI17,NI23, -NI24, -NI25, -NI26)</f>
        <v>-7.6000000000000009E-3</v>
      </c>
      <c r="NJ27" s="29">
        <f>SUM( -NJ4, -NJ11, -NJ17,NJ23, -NJ24, -NJ25, -NJ26)</f>
        <v>1.0199999999999999E-2</v>
      </c>
      <c r="NK27" s="29">
        <f>SUM( -NK4, -NK11, -NK17,NK23, -NK24, -NK25, -NK26)</f>
        <v>-2.9000000000000002E-3</v>
      </c>
      <c r="NL27" s="29">
        <f>SUM( -NL4, -NL11, -NL17,NL23, -NL24, -NL25, -NL26)</f>
        <v>0</v>
      </c>
      <c r="NM27" s="29">
        <f>SUM( -NM4, -NM11, -NM17,NM23, -NM24, -NM25, -NM26)</f>
        <v>0</v>
      </c>
      <c r="NN27" s="29">
        <f>SUM( -NN4, -NN11, -NN17,NN23, -NN24, -NN25, -NN26)</f>
        <v>4.8000000000000004E-3</v>
      </c>
      <c r="NO27" s="29">
        <f>SUM( -NO4, -NO11, -NO17,NO23, -NO24, -NO25, -NO26)</f>
        <v>-1.6399999999999998E-2</v>
      </c>
      <c r="NP27" s="29">
        <f>SUM( -NP4, -NP11, -NP17,NP23, -NP24, -NP25, -NP26)</f>
        <v>-6.3E-3</v>
      </c>
      <c r="NQ27" s="29">
        <f>SUM( -NQ4, -NQ11, -NQ17,NQ23, -NQ24, -NQ25, -NQ26)</f>
        <v>1.2199999999999999E-2</v>
      </c>
      <c r="NR27" s="29">
        <f>SUM( -NR4, -NR11, -NR17,NR23, -NR24, -NR25, -NR26)</f>
        <v>3.3000000000000017E-3</v>
      </c>
      <c r="NS27" s="29">
        <f>SUM( -NS4, -NS11, -NS17,NS23, -NS24, -NS25, -NS26)</f>
        <v>0</v>
      </c>
      <c r="NT27" s="29">
        <f>SUM( -NT4, -NT11, -NT17,NT23, -NT24, -NT25, -NT26)</f>
        <v>0</v>
      </c>
      <c r="NU27" s="29">
        <f>SUM( -NU4, -NU11, -NU17,NU23, -NU24, -NU25, -NU26)</f>
        <v>3.2000000000000006E-3</v>
      </c>
      <c r="NV27" s="29">
        <f>SUM( -NV4, -NV11, -NV17,NV23, -NV24, -NV25, -NV26)</f>
        <v>-1.78E-2</v>
      </c>
      <c r="NW27" s="29">
        <f>SUM( -NW4, -NW11, -NW17,NW23, -NW24, -NW25, -NW26)</f>
        <v>2.07E-2</v>
      </c>
      <c r="NX27" s="29">
        <f>SUM( -NX4, -NX11, -NX17,NX23, -NX24, -NX25, -NX26)</f>
        <v>4.99E-2</v>
      </c>
      <c r="NY27" s="29">
        <f>SUM( -NY4, -NY11, -NY17,NY23, -NY24, -NY25, -NY26)</f>
        <v>0</v>
      </c>
      <c r="NZ27" s="29">
        <f>SUM( -NZ4, -NZ11, -NZ17,NZ23, -NZ24, -NZ25, -NZ26)</f>
        <v>0</v>
      </c>
      <c r="OA27" s="29">
        <f>SUM( -OA4, -OA11, -OA17,OA23, -OA24, -OA25, -OA26)</f>
        <v>0</v>
      </c>
      <c r="OB27" s="29">
        <f>SUM( -OB4, -OB11, -OB17,OB23, -OB24, -OB25, -OB26)</f>
        <v>0</v>
      </c>
      <c r="OC27" s="29">
        <f>SUM( -OC4, -OC11, -OC17,OC23, -OC24, -OC25, -OC26)</f>
        <v>0</v>
      </c>
      <c r="OD27" s="29">
        <f>SUM( -OD4, -OD11, -OD17,OD23, -OD24, -OD25, -OD26)</f>
        <v>0</v>
      </c>
      <c r="OE27" s="29">
        <f>SUM( -OE4, -OE11, -OE17,OE23, -OE24, -OE25, -OE26)</f>
        <v>0</v>
      </c>
      <c r="OF27" s="29">
        <f>SUM( -OF4, -OF11, -OF17,OF23, -OF24, -OF25, -OF26)</f>
        <v>0</v>
      </c>
      <c r="OG27" s="29">
        <f>SUM( -OG4, -OG11, -OG17,OG23, -OG24, -OG25, -OG26)</f>
        <v>0</v>
      </c>
      <c r="OH27" s="29">
        <f>SUM( -OH4, -OH11, -OH17,OH23, -OH24, -OH25, -OH26)</f>
        <v>0</v>
      </c>
      <c r="OI27" s="29">
        <f>SUM( -OI4, -OI11, -OI17,OI23, -OI24, -OI25, -OI26)</f>
        <v>0</v>
      </c>
      <c r="OJ27" s="26">
        <f>MIN(NE27:OI27)</f>
        <v>-1.78E-2</v>
      </c>
      <c r="OK27" s="26">
        <f>AVERAGE(NE27:OI27)</f>
        <v>2.1870967741935482E-3</v>
      </c>
      <c r="OL27" s="26">
        <f>MAX(NE27:OI27)</f>
        <v>4.99E-2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45">SUM( -PN4, -PN11, -PN17,PN23, -PN24, -PN25, -PN26)</f>
        <v>0</v>
      </c>
      <c r="PO27" s="29">
        <f t="shared" si="45"/>
        <v>0</v>
      </c>
      <c r="PP27" s="29">
        <f t="shared" si="45"/>
        <v>0</v>
      </c>
      <c r="PQ27" s="29">
        <f t="shared" si="45"/>
        <v>0</v>
      </c>
      <c r="PR27" s="29">
        <f t="shared" si="45"/>
        <v>0</v>
      </c>
      <c r="PS27" s="29">
        <f t="shared" si="45"/>
        <v>0</v>
      </c>
      <c r="PT27" s="29">
        <f t="shared" si="45"/>
        <v>0</v>
      </c>
      <c r="PU27" s="29">
        <f t="shared" si="45"/>
        <v>0</v>
      </c>
      <c r="PV27" s="29">
        <f t="shared" si="45"/>
        <v>0</v>
      </c>
      <c r="PW27" s="29">
        <f t="shared" si="45"/>
        <v>0</v>
      </c>
      <c r="PX27" s="29">
        <f t="shared" si="45"/>
        <v>0</v>
      </c>
      <c r="PY27" s="29">
        <f t="shared" si="45"/>
        <v>0</v>
      </c>
      <c r="PZ27" s="29">
        <f t="shared" si="45"/>
        <v>0</v>
      </c>
      <c r="QA27" s="29">
        <f t="shared" si="45"/>
        <v>0</v>
      </c>
      <c r="QB27" s="29">
        <f t="shared" si="45"/>
        <v>0</v>
      </c>
      <c r="QC27" s="29">
        <f t="shared" si="45"/>
        <v>0</v>
      </c>
      <c r="QD27" s="29">
        <f t="shared" si="45"/>
        <v>0</v>
      </c>
      <c r="QE27" s="29">
        <f t="shared" si="45"/>
        <v>0</v>
      </c>
      <c r="QF27" s="29">
        <f t="shared" si="45"/>
        <v>0</v>
      </c>
      <c r="QG27" s="29">
        <f t="shared" si="45"/>
        <v>0</v>
      </c>
      <c r="QH27" s="29">
        <f t="shared" si="45"/>
        <v>0</v>
      </c>
      <c r="QI27" s="29">
        <f t="shared" si="45"/>
        <v>0</v>
      </c>
      <c r="QJ27" s="29">
        <f t="shared" si="45"/>
        <v>0</v>
      </c>
      <c r="QK27" s="29">
        <f t="shared" si="45"/>
        <v>0</v>
      </c>
      <c r="QL27" s="29">
        <f t="shared" si="45"/>
        <v>0</v>
      </c>
      <c r="QM27" s="29">
        <f t="shared" si="45"/>
        <v>0</v>
      </c>
      <c r="QN27" s="29">
        <f t="shared" si="45"/>
        <v>0</v>
      </c>
      <c r="QO27" s="29">
        <f t="shared" si="45"/>
        <v>0</v>
      </c>
      <c r="QP27" s="29">
        <f t="shared" si="45"/>
        <v>0</v>
      </c>
      <c r="QQ27" s="29">
        <f t="shared" si="45"/>
        <v>0</v>
      </c>
      <c r="QR27" s="29">
        <f t="shared" si="45"/>
        <v>0</v>
      </c>
      <c r="QS27" s="26">
        <f t="shared" si="15"/>
        <v>0</v>
      </c>
      <c r="QT27" s="26">
        <f t="shared" si="16"/>
        <v>0</v>
      </c>
      <c r="QU27" s="26">
        <f t="shared" si="17"/>
        <v>0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W28" t="s">
        <v>62</v>
      </c>
      <c r="MX28" s="54">
        <v>77.016999999999996</v>
      </c>
      <c r="MY28" s="54">
        <v>78.909000000000006</v>
      </c>
      <c r="MZ28" s="54">
        <v>78.972999999999999</v>
      </c>
      <c r="NA28" s="54">
        <v>79.09</v>
      </c>
      <c r="NB28" s="54">
        <v>78.459999999999994</v>
      </c>
      <c r="NC28" s="4" t="s">
        <v>63</v>
      </c>
      <c r="ND28" s="54">
        <v>75.061000000000007</v>
      </c>
      <c r="NE28" s="6"/>
      <c r="NF28" s="6"/>
      <c r="NG28" s="6">
        <v>4.0000000000000001E-3</v>
      </c>
      <c r="NH28" s="6">
        <v>3.2000000000000002E-3</v>
      </c>
      <c r="NI28" s="6">
        <v>-2.9999999999999997E-4</v>
      </c>
      <c r="NJ28" s="6">
        <v>6.9999999999999999E-4</v>
      </c>
      <c r="NK28" s="6">
        <v>1.5E-3</v>
      </c>
      <c r="NL28" s="6"/>
      <c r="NM28" s="6"/>
      <c r="NN28" s="6">
        <v>-2.8E-3</v>
      </c>
      <c r="NO28" s="6">
        <v>8.9999999999999998E-4</v>
      </c>
      <c r="NP28" s="6">
        <v>-4.8999999999999998E-3</v>
      </c>
      <c r="NQ28" s="6">
        <v>-2.7000000000000001E-3</v>
      </c>
      <c r="NR28" s="6">
        <v>-4.4000000000000003E-3</v>
      </c>
      <c r="NS28" s="6"/>
      <c r="NT28" s="6"/>
      <c r="NU28" s="6">
        <v>-2.5999999999999999E-3</v>
      </c>
      <c r="NV28" s="6">
        <v>2.5999999999999999E-3</v>
      </c>
      <c r="NW28" s="6">
        <v>-2E-3</v>
      </c>
      <c r="NX28" s="6">
        <v>-1.6000000000000001E-3</v>
      </c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30">
        <f>MIN(NE28:OI28)</f>
        <v>-4.8999999999999998E-3</v>
      </c>
      <c r="OK28" s="30">
        <f>AVERAGE(NE28:OI28)</f>
        <v>-6.0000000000000006E-4</v>
      </c>
      <c r="OL28" s="30">
        <f>MAX(NE28:OI28)</f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5"/>
        <v>0</v>
      </c>
      <c r="QT28" s="30" t="e">
        <f t="shared" si="16"/>
        <v>#DIV/0!</v>
      </c>
      <c r="QU28" s="30">
        <f t="shared" si="17"/>
        <v>0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W29" t="s">
        <v>62</v>
      </c>
      <c r="MX29" s="54">
        <v>1.0446200000000001</v>
      </c>
      <c r="MY29" s="54">
        <v>1.0498700000000001</v>
      </c>
      <c r="MZ29" s="54">
        <v>1.04128</v>
      </c>
      <c r="NA29" s="54">
        <v>1.0431999999999999</v>
      </c>
      <c r="NB29" s="54">
        <v>1.0548</v>
      </c>
      <c r="NC29" s="4" t="s">
        <v>64</v>
      </c>
      <c r="ND29" s="54">
        <v>1.0604</v>
      </c>
      <c r="NE29" s="6"/>
      <c r="NF29" s="6"/>
      <c r="NG29" s="6">
        <v>-2.5999999999999999E-3</v>
      </c>
      <c r="NH29" s="6">
        <v>2.9999999999999997E-4</v>
      </c>
      <c r="NI29" s="6">
        <v>-4.4999999999999997E-3</v>
      </c>
      <c r="NJ29" s="6">
        <v>1.2999999999999999E-3</v>
      </c>
      <c r="NK29" s="6">
        <v>-2.3999999999999998E-3</v>
      </c>
      <c r="NL29" s="6"/>
      <c r="NM29" s="6"/>
      <c r="NN29" s="6">
        <v>3.0999999999999999E-3</v>
      </c>
      <c r="NO29" s="6">
        <v>3.3999999999999998E-3</v>
      </c>
      <c r="NP29" s="6">
        <v>-3.0000000000000001E-3</v>
      </c>
      <c r="NQ29" s="6">
        <v>-4.0000000000000002E-4</v>
      </c>
      <c r="NR29" s="6">
        <v>5.8999999999999999E-3</v>
      </c>
      <c r="NS29" s="6"/>
      <c r="NT29" s="6"/>
      <c r="NU29" s="6">
        <v>-1.9E-3</v>
      </c>
      <c r="NV29" s="6">
        <v>-1.4E-3</v>
      </c>
      <c r="NW29" s="6">
        <v>0</v>
      </c>
      <c r="NX29" s="6">
        <v>-8.0000000000000004E-4</v>
      </c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30">
        <f>MIN(NE29:OI29)</f>
        <v>-4.4999999999999997E-3</v>
      </c>
      <c r="OK29" s="30">
        <f>AVERAGE(NE29:OI29)</f>
        <v>-2.1428571428571425E-4</v>
      </c>
      <c r="OL29" s="30">
        <f>MAX(NE29:OI29)</f>
        <v>5.8999999999999999E-3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5"/>
        <v>0</v>
      </c>
      <c r="QT29" s="30" t="e">
        <f t="shared" si="16"/>
        <v>#DIV/0!</v>
      </c>
      <c r="QU29" s="30">
        <f t="shared" si="17"/>
        <v>0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W30" t="s">
        <v>62</v>
      </c>
      <c r="MX30" s="54">
        <v>0.96079999999999999</v>
      </c>
      <c r="MY30" s="54">
        <v>0.95298000000000005</v>
      </c>
      <c r="MZ30" s="54">
        <v>0.93379000000000001</v>
      </c>
      <c r="NA30" s="54">
        <v>0.95050000000000001</v>
      </c>
      <c r="NB30" s="54">
        <v>0.94350000000000001</v>
      </c>
      <c r="NC30" s="4" t="s">
        <v>65</v>
      </c>
      <c r="ND30" s="54">
        <v>0.93711</v>
      </c>
      <c r="NE30" s="6"/>
      <c r="NF30" s="6"/>
      <c r="NG30" s="6">
        <v>8.9999999999999998E-4</v>
      </c>
      <c r="NH30" s="6">
        <v>-1.1000000000000001E-3</v>
      </c>
      <c r="NI30" s="6">
        <v>-1.1999999999999999E-3</v>
      </c>
      <c r="NJ30" s="6">
        <v>-2.0999999999999999E-3</v>
      </c>
      <c r="NK30" s="6">
        <v>-3.0000000000000001E-3</v>
      </c>
      <c r="NL30" s="6"/>
      <c r="NM30" s="6"/>
      <c r="NN30" s="6">
        <v>-5.4000000000000003E-3</v>
      </c>
      <c r="NO30" s="6">
        <v>1.5E-3</v>
      </c>
      <c r="NP30" s="6">
        <v>-2.0000000000000001E-4</v>
      </c>
      <c r="NQ30" s="6">
        <v>-2.8E-3</v>
      </c>
      <c r="NR30" s="6">
        <v>5.0000000000000001E-4</v>
      </c>
      <c r="NS30" s="6"/>
      <c r="NT30" s="6"/>
      <c r="NU30" s="6">
        <v>-2.3E-3</v>
      </c>
      <c r="NV30" s="6">
        <v>8.0000000000000004E-4</v>
      </c>
      <c r="NW30" s="6">
        <v>-5.7000000000000002E-3</v>
      </c>
      <c r="NX30" s="6">
        <v>-2.9999999999999997E-4</v>
      </c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30">
        <f>MIN(NE30:OI30)</f>
        <v>-5.7000000000000002E-3</v>
      </c>
      <c r="OK30" s="30">
        <f>AVERAGE(NE30:OI30)</f>
        <v>-1.4571428571428572E-3</v>
      </c>
      <c r="OL30" s="30">
        <f>MAX(NE30:OI30)</f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5"/>
        <v>0</v>
      </c>
      <c r="QT30" s="30" t="e">
        <f t="shared" si="16"/>
        <v>#DIV/0!</v>
      </c>
      <c r="QU30" s="30">
        <f t="shared" si="17"/>
        <v>0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46">SUM(AN6, -AN13, -AN19,AN24,AN28:AN30)</f>
        <v>0</v>
      </c>
      <c r="AO31" s="33">
        <f t="shared" si="46"/>
        <v>0</v>
      </c>
      <c r="AP31" s="33">
        <f>SUM(AP6, -AP13, -AP19,AP24,AP28:AP30)</f>
        <v>6.6999999999999994E-3</v>
      </c>
      <c r="AQ31" s="33">
        <f t="shared" si="46"/>
        <v>6.1999999999999989E-3</v>
      </c>
      <c r="AR31" s="33">
        <f t="shared" si="46"/>
        <v>-1.0800000000000001E-2</v>
      </c>
      <c r="AS31" s="33">
        <f t="shared" si="46"/>
        <v>3.8899999999999997E-2</v>
      </c>
      <c r="AT31" s="33">
        <f t="shared" si="46"/>
        <v>1.8499999999999999E-2</v>
      </c>
      <c r="AU31" s="33">
        <f t="shared" si="46"/>
        <v>0</v>
      </c>
      <c r="AV31" s="33">
        <f t="shared" si="46"/>
        <v>0</v>
      </c>
      <c r="AW31" s="33">
        <f t="shared" si="46"/>
        <v>-2.1500000000000002E-2</v>
      </c>
      <c r="AX31" s="33">
        <f t="shared" si="46"/>
        <v>1.8800000000000001E-2</v>
      </c>
      <c r="AY31" s="33">
        <f t="shared" si="46"/>
        <v>-1.7399999999999999E-2</v>
      </c>
      <c r="AZ31" s="33">
        <f t="shared" si="46"/>
        <v>2.6500000000000003E-2</v>
      </c>
      <c r="BA31" s="33">
        <f t="shared" si="46"/>
        <v>-7.0999999999999995E-3</v>
      </c>
      <c r="BB31" s="33">
        <f t="shared" si="46"/>
        <v>0</v>
      </c>
      <c r="BC31" s="33">
        <f t="shared" si="46"/>
        <v>0</v>
      </c>
      <c r="BD31" s="33">
        <f t="shared" si="46"/>
        <v>1E-3</v>
      </c>
      <c r="BE31" s="33">
        <f t="shared" si="46"/>
        <v>-4.19E-2</v>
      </c>
      <c r="BF31" s="33">
        <f t="shared" si="46"/>
        <v>9.0000000000000019E-4</v>
      </c>
      <c r="BG31" s="33">
        <f t="shared" si="46"/>
        <v>-3.4800000000000005E-2</v>
      </c>
      <c r="BH31" s="33">
        <f t="shared" si="46"/>
        <v>4.1200000000000001E-2</v>
      </c>
      <c r="BI31" s="33">
        <f t="shared" si="46"/>
        <v>0</v>
      </c>
      <c r="BJ31" s="33">
        <f t="shared" si="46"/>
        <v>0</v>
      </c>
      <c r="BK31" s="33">
        <f t="shared" si="46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47">SUM(CW6, -CW13, -CW19,CW24,CW28:CW30)</f>
        <v>2.0199999999999999E-2</v>
      </c>
      <c r="CX31" s="33">
        <f t="shared" si="47"/>
        <v>-8.9900000000000008E-2</v>
      </c>
      <c r="CY31" s="33">
        <f t="shared" si="47"/>
        <v>8.3999999999999995E-3</v>
      </c>
      <c r="CZ31" s="33">
        <f t="shared" si="47"/>
        <v>-1.6399999999999998E-2</v>
      </c>
      <c r="DA31" s="33">
        <f t="shared" si="47"/>
        <v>0</v>
      </c>
      <c r="DB31" s="33">
        <f t="shared" si="47"/>
        <v>0</v>
      </c>
      <c r="DC31" s="33">
        <f t="shared" si="47"/>
        <v>0</v>
      </c>
      <c r="DD31" s="33">
        <f t="shared" si="47"/>
        <v>2.35E-2</v>
      </c>
      <c r="DE31" s="33">
        <f t="shared" si="47"/>
        <v>3.599999999999999E-3</v>
      </c>
      <c r="DF31" s="33">
        <f t="shared" si="47"/>
        <v>4.7000000000000002E-3</v>
      </c>
      <c r="DG31" s="33">
        <f t="shared" si="47"/>
        <v>2.06E-2</v>
      </c>
      <c r="DH31" s="33">
        <f t="shared" si="47"/>
        <v>0</v>
      </c>
      <c r="DI31" s="33">
        <f t="shared" si="47"/>
        <v>0</v>
      </c>
      <c r="DJ31" s="33">
        <f t="shared" si="47"/>
        <v>-1.0200000000000001E-2</v>
      </c>
      <c r="DK31" s="33">
        <f t="shared" si="47"/>
        <v>9.5999999999999974E-3</v>
      </c>
      <c r="DL31" s="33">
        <f t="shared" si="47"/>
        <v>4.3E-3</v>
      </c>
      <c r="DM31" s="33">
        <f t="shared" si="47"/>
        <v>-5.8900000000000001E-2</v>
      </c>
      <c r="DN31" s="33">
        <f t="shared" si="47"/>
        <v>2.1299999999999999E-2</v>
      </c>
      <c r="DO31" s="33">
        <f t="shared" si="47"/>
        <v>0</v>
      </c>
      <c r="DP31" s="33">
        <f t="shared" si="47"/>
        <v>0</v>
      </c>
      <c r="DQ31" s="33">
        <f t="shared" si="47"/>
        <v>3.8600000000000002E-2</v>
      </c>
      <c r="DR31" s="33">
        <f t="shared" si="47"/>
        <v>-3.7999999999999987E-3</v>
      </c>
      <c r="DS31" s="33">
        <f t="shared" si="47"/>
        <v>-3.61E-2</v>
      </c>
      <c r="DT31" s="33">
        <f t="shared" si="47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48">SUM(FR6, -FR13, -FR19,FR24,FR28:FR30)</f>
        <v>8.5000000000000006E-3</v>
      </c>
      <c r="FS31" s="33">
        <f t="shared" si="48"/>
        <v>-4.2000000000000003E-2</v>
      </c>
      <c r="FT31" s="33">
        <f t="shared" si="48"/>
        <v>8.4999999999999989E-3</v>
      </c>
      <c r="FU31" s="33">
        <f t="shared" si="48"/>
        <v>1.5100000000000002E-2</v>
      </c>
      <c r="FV31" s="33">
        <f t="shared" si="48"/>
        <v>0</v>
      </c>
      <c r="FW31" s="33">
        <f t="shared" si="48"/>
        <v>0</v>
      </c>
      <c r="FX31" s="33">
        <f t="shared" si="48"/>
        <v>1.0400000000000001E-2</v>
      </c>
      <c r="FY31" s="33">
        <f t="shared" si="48"/>
        <v>3.0999999999999995E-3</v>
      </c>
      <c r="FZ31" s="33">
        <f t="shared" si="48"/>
        <v>-1.8900000000000004E-2</v>
      </c>
      <c r="GA31" s="33">
        <f t="shared" si="48"/>
        <v>-6.6E-3</v>
      </c>
      <c r="GB31" s="33">
        <f t="shared" si="48"/>
        <v>1.09E-2</v>
      </c>
      <c r="GC31" s="33">
        <f t="shared" si="48"/>
        <v>0</v>
      </c>
      <c r="GD31" s="33">
        <f t="shared" si="48"/>
        <v>0</v>
      </c>
      <c r="GE31" s="33">
        <f t="shared" si="48"/>
        <v>1.78E-2</v>
      </c>
      <c r="GF31" s="33">
        <f t="shared" si="48"/>
        <v>-2.1299999999999999E-2</v>
      </c>
      <c r="GG31" s="33">
        <f t="shared" si="48"/>
        <v>8.6999999999999994E-3</v>
      </c>
      <c r="GH31" s="33">
        <f t="shared" si="48"/>
        <v>1.2400000000000001E-2</v>
      </c>
      <c r="GI31" s="33">
        <f t="shared" si="48"/>
        <v>-3.4200000000000001E-2</v>
      </c>
      <c r="GJ31" s="33">
        <f t="shared" si="48"/>
        <v>0</v>
      </c>
      <c r="GK31" s="33">
        <f t="shared" si="48"/>
        <v>0</v>
      </c>
      <c r="GL31" s="33">
        <f t="shared" si="48"/>
        <v>2.3599999999999996E-2</v>
      </c>
      <c r="GM31" s="33">
        <f t="shared" si="48"/>
        <v>3.3000000000000002E-2</v>
      </c>
      <c r="GN31" s="33">
        <f t="shared" si="48"/>
        <v>-2.9100000000000004E-2</v>
      </c>
      <c r="GO31" s="33">
        <f t="shared" si="48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JJ31" si="49">SUM(IM6, -IM13, -IM19,IM24,IM28:IM30)</f>
        <v>2E-3</v>
      </c>
      <c r="IN31" s="33">
        <f t="shared" si="49"/>
        <v>0</v>
      </c>
      <c r="IO31" s="33">
        <f t="shared" si="49"/>
        <v>0</v>
      </c>
      <c r="IP31" s="33">
        <f t="shared" si="49"/>
        <v>5.4999999999999997E-3</v>
      </c>
      <c r="IQ31" s="33">
        <f t="shared" si="49"/>
        <v>-1.3000000000000002E-3</v>
      </c>
      <c r="IR31" s="33">
        <f t="shared" si="49"/>
        <v>3.9100000000000003E-2</v>
      </c>
      <c r="IS31" s="33">
        <f t="shared" si="49"/>
        <v>-2.5099999999999997E-2</v>
      </c>
      <c r="IT31" s="33">
        <f t="shared" si="49"/>
        <v>3.6399999999999995E-2</v>
      </c>
      <c r="IU31" s="33">
        <f t="shared" si="49"/>
        <v>0</v>
      </c>
      <c r="IV31" s="33">
        <f t="shared" si="49"/>
        <v>0</v>
      </c>
      <c r="IW31" s="33">
        <f t="shared" si="49"/>
        <v>2.9000000000000002E-3</v>
      </c>
      <c r="IX31" s="33">
        <f t="shared" si="49"/>
        <v>9.6999999999999986E-3</v>
      </c>
      <c r="IY31" s="33">
        <f t="shared" si="49"/>
        <v>1.04E-2</v>
      </c>
      <c r="IZ31" s="33">
        <f t="shared" si="49"/>
        <v>-4.6999999999999984E-3</v>
      </c>
      <c r="JA31" s="33">
        <f t="shared" si="49"/>
        <v>-1.6999999999999999E-3</v>
      </c>
      <c r="JB31" s="33">
        <f t="shared" si="49"/>
        <v>0</v>
      </c>
      <c r="JC31" s="33">
        <f t="shared" si="49"/>
        <v>0</v>
      </c>
      <c r="JD31" s="33">
        <f t="shared" si="49"/>
        <v>-1.6300000000000002E-2</v>
      </c>
      <c r="JE31" s="33">
        <f t="shared" si="49"/>
        <v>-1.2800000000000001E-2</v>
      </c>
      <c r="JF31" s="33">
        <f t="shared" si="49"/>
        <v>-6.1400000000000003E-2</v>
      </c>
      <c r="JG31" s="33">
        <f t="shared" si="49"/>
        <v>-3.7000000000000006E-3</v>
      </c>
      <c r="JH31" s="33">
        <f t="shared" si="49"/>
        <v>1.84E-2</v>
      </c>
      <c r="JI31" s="33">
        <f t="shared" si="49"/>
        <v>0</v>
      </c>
      <c r="JJ31" s="33">
        <f t="shared" si="4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50">SUM(LA6, -LA13, -LA19,LA24,LA28,LA29,LA30)</f>
        <v>-2.2099999999999998E-2</v>
      </c>
      <c r="LB31" s="33">
        <f t="shared" si="50"/>
        <v>-5.6000000000000008E-3</v>
      </c>
      <c r="LC31" s="33">
        <f t="shared" si="50"/>
        <v>-3.7000000000000006E-3</v>
      </c>
      <c r="LD31" s="33">
        <f t="shared" si="50"/>
        <v>0</v>
      </c>
      <c r="LE31" s="33">
        <f t="shared" si="50"/>
        <v>0</v>
      </c>
      <c r="LF31" s="33">
        <f t="shared" si="5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51">SUM(LV6, -LV13, -LV19,LV24,LV28,LV29,LV30)</f>
        <v>3.8E-3</v>
      </c>
      <c r="LW31" s="33">
        <f t="shared" si="51"/>
        <v>-6.9999999999999923E-4</v>
      </c>
      <c r="LX31" s="33">
        <f t="shared" si="51"/>
        <v>1.06E-2</v>
      </c>
      <c r="LY31" s="33">
        <f t="shared" si="51"/>
        <v>0</v>
      </c>
      <c r="LZ31" s="33">
        <f t="shared" si="51"/>
        <v>0</v>
      </c>
      <c r="MA31" s="33">
        <f t="shared" si="51"/>
        <v>-1.9999999999999998E-4</v>
      </c>
      <c r="MB31" s="33">
        <f t="shared" si="51"/>
        <v>1.5499999999999998E-2</v>
      </c>
      <c r="MC31" s="33">
        <f t="shared" si="51"/>
        <v>8.0999999999999996E-3</v>
      </c>
      <c r="MD31" s="33">
        <f t="shared" si="51"/>
        <v>-4.8999999999999998E-3</v>
      </c>
      <c r="ME31" s="33">
        <f t="shared" si="5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X31" s="281"/>
      <c r="MY31" s="32"/>
      <c r="MZ31" s="32"/>
      <c r="NA31" s="32"/>
      <c r="NB31" s="32"/>
      <c r="NC31" s="31" t="s">
        <v>66</v>
      </c>
      <c r="ND31" s="523">
        <v>1.2500000000000001E-2</v>
      </c>
      <c r="NE31" s="33">
        <f>SUM(NE6, -NE13, -NE19,NE24,NE28,NE29,NE30)</f>
        <v>0</v>
      </c>
      <c r="NF31" s="33">
        <f>SUM(NF6, -NF13, -NF19,NF24,NF28,NF29,NF30)</f>
        <v>0</v>
      </c>
      <c r="NG31" s="33">
        <f>SUM(NG6, -NG13, -NG19,NG24,NG28,NG29,NG30)</f>
        <v>8.0999999999999996E-3</v>
      </c>
      <c r="NH31" s="33">
        <f>SUM(NH6, -NH13, -NH19,NH24,NH28,NH29,NH30)</f>
        <v>7.1999999999999998E-3</v>
      </c>
      <c r="NI31" s="33">
        <f>SUM(NI6, -NI13, -NI19,NI24,NI28,NI29,NI30)</f>
        <v>-1.2799999999999999E-2</v>
      </c>
      <c r="NJ31" s="33">
        <f>SUM(NJ6, -NJ13, -NJ19,NJ24,NJ28,NJ29,NJ30)</f>
        <v>-4.5000000000000005E-3</v>
      </c>
      <c r="NK31" s="33">
        <f>SUM(NK6, -NK13, -NK19,NK24,NK28:NK30)</f>
        <v>-3.8999999999999998E-3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-2.0399999999999998E-2</v>
      </c>
      <c r="NO31" s="33">
        <f>SUM(NO6, -NO13, -NO19,NO24,NO28,NO29,NO30)</f>
        <v>4.3E-3</v>
      </c>
      <c r="NP31" s="33">
        <f>SUM(NP6, -NP13, -NP19,NP24,NP28,NP29,NP30)</f>
        <v>-1.8899999999999997E-2</v>
      </c>
      <c r="NQ31" s="33">
        <f>SUM(NQ6, -NQ13, -NQ19,NQ24,NQ28:NQ30)</f>
        <v>-1.3699999999999999E-2</v>
      </c>
      <c r="NR31" s="33">
        <f>SUM(NR6, -NR13, -NR19,NR24,NR28:NR30)</f>
        <v>-5.1000000000000004E-3</v>
      </c>
      <c r="NS31" s="33">
        <f>SUM(NS6, -NS13, -NS19,NS24,NS28,NS29,NS30)</f>
        <v>0</v>
      </c>
      <c r="NT31" s="33">
        <f>SUM(NT6, -NT13, -NT19,NT24,NT28,NT29,NT30)</f>
        <v>0</v>
      </c>
      <c r="NU31" s="33">
        <f>SUM(NU6, -NU13, -NU19,NU24,NU28,NU29,NU30)</f>
        <v>-1.4800000000000001E-2</v>
      </c>
      <c r="NV31" s="33">
        <f>SUM(NV6, -NV13, -NV19,NV24,NV28,NV29,NV30)</f>
        <v>1.6400000000000001E-2</v>
      </c>
      <c r="NW31" s="33">
        <f>SUM(NW6, -NW13, -NW19,NW24,NW28,NW29,NW30)</f>
        <v>-1.9900000000000001E-2</v>
      </c>
      <c r="NX31" s="33">
        <f>SUM(NX6, -NX13, -NX19,NX24,NX28:NX30)</f>
        <v>-2.7000000000000001E-3</v>
      </c>
      <c r="NY31" s="33">
        <f>SUM(NY6, -NY13, -NY19,NY24,NY28:NY30)</f>
        <v>0</v>
      </c>
      <c r="NZ31" s="33">
        <f>SUM(NZ6, -NZ13, -NZ19,NZ24,NZ28,NZ29,NZ30)</f>
        <v>0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0</v>
      </c>
      <c r="OD31" s="33">
        <f>SUM(OD6, -OD13, -OD19,OD24,OD28,OD29,OD30)</f>
        <v>0</v>
      </c>
      <c r="OE31" s="33">
        <f>SUM(OE6, -OE13, -OE19,OE24,OE28,OE29,OE30)</f>
        <v>0</v>
      </c>
      <c r="OF31" s="33">
        <f>SUM(OF6, -OF13, -OF19,OF24,OF28,OF29,OF30)</f>
        <v>0</v>
      </c>
      <c r="OG31" s="33">
        <f>SUM(OG6, -OG13, -OG19,OG24,OG28,OG29,OG30)</f>
        <v>0</v>
      </c>
      <c r="OH31" s="33">
        <f>SUM(OH6, -OH13, -OH19,OH24,OH28,OH29,OH30)</f>
        <v>0</v>
      </c>
      <c r="OI31" s="33">
        <f>SUM(OI6, -OI13, -OI19,OI24,OI28,OI29,OI30)</f>
        <v>0</v>
      </c>
      <c r="OJ31" s="30">
        <f>MIN(NE31:OI31)</f>
        <v>-2.0399999999999998E-2</v>
      </c>
      <c r="OK31" s="30">
        <f>AVERAGE(NE31:OI31)</f>
        <v>-2.6032258064516123E-3</v>
      </c>
      <c r="OL31" s="30">
        <f>MAX(NE31:OI31)</f>
        <v>1.6400000000000001E-2</v>
      </c>
      <c r="OS31" t="s">
        <v>62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52">SUM(PN6, -PN13, -PN19,PN24,PN28,PN29,PN30)</f>
        <v>0</v>
      </c>
      <c r="PO31" s="33">
        <f t="shared" si="52"/>
        <v>0</v>
      </c>
      <c r="PP31" s="33">
        <f t="shared" si="52"/>
        <v>0</v>
      </c>
      <c r="PQ31" s="33">
        <f t="shared" si="52"/>
        <v>0</v>
      </c>
      <c r="PR31" s="33">
        <f t="shared" si="52"/>
        <v>0</v>
      </c>
      <c r="PS31" s="33">
        <f t="shared" si="52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53">SUM(QI6, -QI13, -QI19,QI24,QI28,QI29,QI30)</f>
        <v>0</v>
      </c>
      <c r="QJ31" s="33">
        <f t="shared" si="53"/>
        <v>0</v>
      </c>
      <c r="QK31" s="33">
        <f t="shared" si="53"/>
        <v>0</v>
      </c>
      <c r="QL31" s="33">
        <f t="shared" si="53"/>
        <v>0</v>
      </c>
      <c r="QM31" s="33">
        <f t="shared" si="53"/>
        <v>0</v>
      </c>
      <c r="QN31" s="33">
        <f t="shared" si="53"/>
        <v>0</v>
      </c>
      <c r="QO31" s="33">
        <f t="shared" si="53"/>
        <v>0</v>
      </c>
      <c r="QP31" s="33">
        <f t="shared" si="53"/>
        <v>0</v>
      </c>
      <c r="QQ31" s="33">
        <f t="shared" si="53"/>
        <v>0</v>
      </c>
      <c r="QR31" s="33">
        <f t="shared" si="53"/>
        <v>0</v>
      </c>
      <c r="QS31" s="30">
        <f t="shared" si="15"/>
        <v>0</v>
      </c>
      <c r="QT31" s="30">
        <f t="shared" si="16"/>
        <v>0</v>
      </c>
      <c r="QU31" s="30">
        <f t="shared" si="17"/>
        <v>0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W32" t="s">
        <v>62</v>
      </c>
      <c r="MX32" s="54">
        <v>73.501000000000005</v>
      </c>
      <c r="MY32" s="54">
        <v>75.144999999999996</v>
      </c>
      <c r="MZ32" s="54">
        <v>75.811000000000007</v>
      </c>
      <c r="NA32" s="54">
        <v>75.77</v>
      </c>
      <c r="NB32" s="54">
        <v>74.36</v>
      </c>
      <c r="NC32" s="4" t="s">
        <v>67</v>
      </c>
      <c r="ND32" s="54">
        <v>70.762</v>
      </c>
      <c r="NE32" s="6"/>
      <c r="NF32" s="6"/>
      <c r="NG32" s="6">
        <v>7.1000000000000004E-3</v>
      </c>
      <c r="NH32" s="6">
        <v>2.7000000000000001E-3</v>
      </c>
      <c r="NI32" s="6">
        <v>4.3E-3</v>
      </c>
      <c r="NJ32" s="6">
        <v>4.0000000000000002E-4</v>
      </c>
      <c r="NK32" s="6">
        <v>4.5999999999999999E-3</v>
      </c>
      <c r="NL32" s="6"/>
      <c r="NM32" s="6"/>
      <c r="NN32" s="6">
        <v>-5.5999999999999999E-3</v>
      </c>
      <c r="NO32" s="6">
        <v>-2.8E-3</v>
      </c>
      <c r="NP32" s="6">
        <v>-1.5E-3</v>
      </c>
      <c r="NQ32" s="6">
        <v>-1.8E-3</v>
      </c>
      <c r="NR32" s="6">
        <v>-9.7999999999999997E-3</v>
      </c>
      <c r="NS32" s="6"/>
      <c r="NT32" s="6"/>
      <c r="NU32" s="6">
        <v>2.9999999999999997E-4</v>
      </c>
      <c r="NV32" s="6">
        <v>3.8E-3</v>
      </c>
      <c r="NW32" s="6">
        <v>-1.9E-3</v>
      </c>
      <c r="NX32" s="6">
        <v>-1E-3</v>
      </c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34">
        <f>MIN(NE32:OI32)</f>
        <v>-9.7999999999999997E-3</v>
      </c>
      <c r="OK32" s="34">
        <f>AVERAGE(NE32:OI32)</f>
        <v>-8.5714285714285794E-5</v>
      </c>
      <c r="OL32" s="34">
        <f>MAX(NE32:OI32)</f>
        <v>7.1000000000000004E-3</v>
      </c>
      <c r="OP32" t="s">
        <v>62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5"/>
        <v>0</v>
      </c>
      <c r="QT32" s="34" t="e">
        <f t="shared" si="16"/>
        <v>#DIV/0!</v>
      </c>
      <c r="QU32" s="34">
        <f t="shared" si="17"/>
        <v>0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W33" t="s">
        <v>62</v>
      </c>
      <c r="MX33" s="54">
        <v>0.91610000000000003</v>
      </c>
      <c r="MY33" s="54">
        <v>0.90749999999999997</v>
      </c>
      <c r="MZ33" s="54">
        <v>0.8962</v>
      </c>
      <c r="NA33" s="54">
        <v>0.91049999999999998</v>
      </c>
      <c r="NB33" s="54">
        <v>0.89270000000000005</v>
      </c>
      <c r="NC33" s="4" t="s">
        <v>68</v>
      </c>
      <c r="ND33" s="54">
        <v>0.88290000000000002</v>
      </c>
      <c r="NE33" s="6"/>
      <c r="NF33" s="6"/>
      <c r="NG33" s="6">
        <v>4.4999999999999997E-3</v>
      </c>
      <c r="NH33" s="6">
        <v>-1.1000000000000001E-3</v>
      </c>
      <c r="NI33" s="6">
        <v>3.5000000000000001E-3</v>
      </c>
      <c r="NJ33" s="6">
        <v>-2.8999999999999998E-3</v>
      </c>
      <c r="NK33" s="6">
        <v>-1E-4</v>
      </c>
      <c r="NL33" s="6"/>
      <c r="NM33" s="6"/>
      <c r="NN33" s="6">
        <v>-8.3000000000000001E-3</v>
      </c>
      <c r="NO33" s="6">
        <v>-2.3999999999999998E-3</v>
      </c>
      <c r="NP33" s="6">
        <v>3.3999999999999998E-3</v>
      </c>
      <c r="NQ33" s="6">
        <v>-2.0999999999999999E-3</v>
      </c>
      <c r="NR33" s="6">
        <v>-4.7999999999999996E-3</v>
      </c>
      <c r="NS33" s="6"/>
      <c r="NT33" s="6"/>
      <c r="NU33" s="6">
        <v>1.2999999999999999E-3</v>
      </c>
      <c r="NV33" s="6">
        <v>2.3E-3</v>
      </c>
      <c r="NW33" s="6">
        <v>-5.4000000000000003E-3</v>
      </c>
      <c r="NX33" s="6">
        <v>5.9999999999999995E-4</v>
      </c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34">
        <f>MIN(NE33:OI33)</f>
        <v>-8.3000000000000001E-3</v>
      </c>
      <c r="OK33" s="34">
        <f>AVERAGE(NE33:OI33)</f>
        <v>-8.2142857142857126E-4</v>
      </c>
      <c r="OL33" s="34">
        <f>MAX(NE33:OI33)</f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5"/>
        <v>0</v>
      </c>
      <c r="QT33" s="34" t="e">
        <f t="shared" si="16"/>
        <v>#DIV/0!</v>
      </c>
      <c r="QU33" s="34">
        <f t="shared" si="17"/>
        <v>0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54">SUM(AN7, -AN14, -AN20,AN25, -AN29,AN32:AN33)</f>
        <v>0</v>
      </c>
      <c r="AO34" s="37">
        <f t="shared" si="54"/>
        <v>0</v>
      </c>
      <c r="AP34" s="37">
        <f>SUM(AP7, -AP14, -AP20,AP25, -AP29,AP32:AP33)</f>
        <v>-6.4999999999999988E-3</v>
      </c>
      <c r="AQ34" s="37">
        <f t="shared" si="54"/>
        <v>-2.1100000000000001E-2</v>
      </c>
      <c r="AR34" s="37">
        <f t="shared" si="54"/>
        <v>3.4500000000000003E-2</v>
      </c>
      <c r="AS34" s="37">
        <f>SUM(AS7, -AS14, -AS20,AS25, -AS29,AS32:AS33)</f>
        <v>1.24E-2</v>
      </c>
      <c r="AT34" s="37">
        <f t="shared" si="54"/>
        <v>5.1799999999999999E-2</v>
      </c>
      <c r="AU34" s="37">
        <f t="shared" si="54"/>
        <v>0</v>
      </c>
      <c r="AV34" s="37">
        <f t="shared" si="54"/>
        <v>0</v>
      </c>
      <c r="AW34" s="37">
        <f t="shared" si="54"/>
        <v>-1.9099999999999999E-2</v>
      </c>
      <c r="AX34" s="37">
        <f t="shared" si="54"/>
        <v>6.7000000000000011E-3</v>
      </c>
      <c r="AY34" s="37">
        <f t="shared" si="54"/>
        <v>-2.9300000000000003E-2</v>
      </c>
      <c r="AZ34" s="37">
        <f t="shared" si="54"/>
        <v>-2.0300000000000002E-2</v>
      </c>
      <c r="BA34" s="37">
        <f t="shared" si="54"/>
        <v>-2.8E-3</v>
      </c>
      <c r="BB34" s="37">
        <f t="shared" si="54"/>
        <v>0</v>
      </c>
      <c r="BC34" s="37">
        <f t="shared" si="54"/>
        <v>0</v>
      </c>
      <c r="BD34" s="37">
        <f t="shared" si="54"/>
        <v>-8.6999999999999994E-3</v>
      </c>
      <c r="BE34" s="37">
        <f t="shared" si="54"/>
        <v>1.0699999999999998E-2</v>
      </c>
      <c r="BF34" s="37">
        <f t="shared" si="54"/>
        <v>2.5899999999999999E-2</v>
      </c>
      <c r="BG34" s="37">
        <f t="shared" si="54"/>
        <v>-1.0600000000000002E-2</v>
      </c>
      <c r="BH34" s="37">
        <f t="shared" si="54"/>
        <v>3.27E-2</v>
      </c>
      <c r="BI34" s="37">
        <f t="shared" si="54"/>
        <v>0</v>
      </c>
      <c r="BJ34" s="37">
        <f t="shared" si="54"/>
        <v>0</v>
      </c>
      <c r="BK34" s="37">
        <f t="shared" si="54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55">SUM(CS7, -CS14, -CS20,CS25, -CS29,CS32:CS33)</f>
        <v>-1.2300000000000002E-2</v>
      </c>
      <c r="CT34" s="37">
        <f t="shared" si="55"/>
        <v>0</v>
      </c>
      <c r="CU34" s="37">
        <f t="shared" si="55"/>
        <v>0</v>
      </c>
      <c r="CV34" s="37">
        <f t="shared" si="55"/>
        <v>5.8000000000000005E-3</v>
      </c>
      <c r="CW34" s="37">
        <f t="shared" si="55"/>
        <v>2.1400000000000002E-2</v>
      </c>
      <c r="CX34" s="37">
        <f t="shared" si="55"/>
        <v>-9.4200000000000006E-2</v>
      </c>
      <c r="CY34" s="37">
        <f t="shared" si="55"/>
        <v>-1.9800000000000002E-2</v>
      </c>
      <c r="CZ34" s="37">
        <f t="shared" si="55"/>
        <v>-3.0999999999999999E-3</v>
      </c>
      <c r="DA34" s="37">
        <f t="shared" si="55"/>
        <v>0</v>
      </c>
      <c r="DB34" s="37">
        <f t="shared" si="55"/>
        <v>0</v>
      </c>
      <c r="DC34" s="37">
        <f t="shared" si="55"/>
        <v>1.3900000000000001E-2</v>
      </c>
      <c r="DD34" s="37">
        <f t="shared" si="55"/>
        <v>-9.1999999999999998E-3</v>
      </c>
      <c r="DE34" s="37">
        <f t="shared" si="55"/>
        <v>8.09E-2</v>
      </c>
      <c r="DF34" s="37">
        <f t="shared" si="55"/>
        <v>3.4199999999999994E-2</v>
      </c>
      <c r="DG34" s="37">
        <f t="shared" si="55"/>
        <v>1.09E-2</v>
      </c>
      <c r="DH34" s="37">
        <f t="shared" si="55"/>
        <v>0</v>
      </c>
      <c r="DI34" s="37">
        <f t="shared" si="55"/>
        <v>0</v>
      </c>
      <c r="DJ34" s="37">
        <f t="shared" si="55"/>
        <v>-1.84E-2</v>
      </c>
      <c r="DK34" s="37">
        <f t="shared" si="55"/>
        <v>1.1300000000000001E-2</v>
      </c>
      <c r="DL34" s="37">
        <f t="shared" si="55"/>
        <v>-2.6799999999999997E-2</v>
      </c>
      <c r="DM34" s="37">
        <f t="shared" si="55"/>
        <v>-3.8199999999999998E-2</v>
      </c>
      <c r="DN34" s="37">
        <f t="shared" si="55"/>
        <v>3.2500000000000001E-2</v>
      </c>
      <c r="DO34" s="37">
        <f t="shared" si="55"/>
        <v>0</v>
      </c>
      <c r="DP34" s="37">
        <f t="shared" si="55"/>
        <v>0</v>
      </c>
      <c r="DQ34" s="37">
        <f t="shared" si="55"/>
        <v>3.6899999999999995E-2</v>
      </c>
      <c r="DR34" s="37">
        <f t="shared" si="55"/>
        <v>-1.5700000000000002E-2</v>
      </c>
      <c r="DS34" s="37">
        <f t="shared" si="55"/>
        <v>-3.6600000000000001E-2</v>
      </c>
      <c r="DT34" s="37">
        <f t="shared" si="55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56">SUM(FN7, -FN14, -FN20,FN25, -FN29,FN32:FN33)</f>
        <v>1.2699999999999999E-2</v>
      </c>
      <c r="FO34" s="37">
        <f t="shared" si="56"/>
        <v>0</v>
      </c>
      <c r="FP34" s="37">
        <f t="shared" si="56"/>
        <v>0</v>
      </c>
      <c r="FQ34" s="37">
        <f t="shared" si="56"/>
        <v>3.0400000000000003E-2</v>
      </c>
      <c r="FR34" s="37">
        <f t="shared" si="56"/>
        <v>-8.3000000000000001E-3</v>
      </c>
      <c r="FS34" s="37">
        <f t="shared" si="56"/>
        <v>-1.4799999999999995E-2</v>
      </c>
      <c r="FT34" s="37">
        <f t="shared" si="56"/>
        <v>1.0800000000000002E-2</v>
      </c>
      <c r="FU34" s="37">
        <f t="shared" si="56"/>
        <v>3.9799999999999995E-2</v>
      </c>
      <c r="FV34" s="37">
        <f t="shared" si="56"/>
        <v>0</v>
      </c>
      <c r="FW34" s="37">
        <f t="shared" si="56"/>
        <v>0</v>
      </c>
      <c r="FX34" s="37">
        <f t="shared" si="56"/>
        <v>1.4799999999999999E-2</v>
      </c>
      <c r="FY34" s="37">
        <f t="shared" si="56"/>
        <v>2.69E-2</v>
      </c>
      <c r="FZ34" s="37">
        <f t="shared" si="56"/>
        <v>-4.0599999999999997E-2</v>
      </c>
      <c r="GA34" s="37">
        <f t="shared" si="56"/>
        <v>-1.21E-2</v>
      </c>
      <c r="GB34" s="37">
        <f t="shared" si="56"/>
        <v>1.3999999999999999E-2</v>
      </c>
      <c r="GC34" s="37">
        <f t="shared" si="56"/>
        <v>0</v>
      </c>
      <c r="GD34" s="37">
        <f t="shared" si="56"/>
        <v>0</v>
      </c>
      <c r="GE34" s="37">
        <f t="shared" si="56"/>
        <v>5.8000000000000005E-3</v>
      </c>
      <c r="GF34" s="37">
        <f t="shared" si="56"/>
        <v>-2.5999999999999999E-3</v>
      </c>
      <c r="GG34" s="37">
        <f t="shared" si="56"/>
        <v>8.7999999999999988E-3</v>
      </c>
      <c r="GH34" s="37">
        <f t="shared" si="56"/>
        <v>9.6000000000000009E-3</v>
      </c>
      <c r="GI34" s="37">
        <f t="shared" si="56"/>
        <v>8.0000000000000036E-4</v>
      </c>
      <c r="GJ34" s="37">
        <f t="shared" si="56"/>
        <v>0</v>
      </c>
      <c r="GK34" s="37">
        <f t="shared" si="56"/>
        <v>0</v>
      </c>
      <c r="GL34" s="37">
        <f t="shared" si="56"/>
        <v>2.8199999999999999E-2</v>
      </c>
      <c r="GM34" s="37">
        <f t="shared" si="56"/>
        <v>5.0999999999999995E-3</v>
      </c>
      <c r="GN34" s="37">
        <f t="shared" si="56"/>
        <v>-0.1031</v>
      </c>
      <c r="GO34" s="37">
        <f t="shared" si="56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57">SUM(II7, -II14, -II20,II25, -II29,II32:II33)</f>
        <v>-1.5999999999999994E-3</v>
      </c>
      <c r="IJ34" s="37">
        <f t="shared" si="57"/>
        <v>-4.4900000000000002E-2</v>
      </c>
      <c r="IK34" s="37">
        <f t="shared" si="57"/>
        <v>1.3999999999999999E-2</v>
      </c>
      <c r="IL34" s="37">
        <f t="shared" si="57"/>
        <v>-1.5599999999999999E-2</v>
      </c>
      <c r="IM34" s="37">
        <f t="shared" si="57"/>
        <v>-1.6399999999999998E-2</v>
      </c>
      <c r="IN34" s="37">
        <f t="shared" si="57"/>
        <v>0</v>
      </c>
      <c r="IO34" s="37">
        <f t="shared" si="57"/>
        <v>0</v>
      </c>
      <c r="IP34" s="37">
        <f t="shared" si="57"/>
        <v>-8.0000000000000002E-3</v>
      </c>
      <c r="IQ34" s="37">
        <f t="shared" si="57"/>
        <v>1.9E-3</v>
      </c>
      <c r="IR34" s="37">
        <f t="shared" si="57"/>
        <v>1.0200000000000001E-2</v>
      </c>
      <c r="IS34" s="37">
        <f t="shared" si="57"/>
        <v>-1.5999999999999997E-2</v>
      </c>
      <c r="IT34" s="37">
        <f t="shared" si="57"/>
        <v>2.1700000000000001E-2</v>
      </c>
      <c r="IU34" s="37">
        <f t="shared" si="57"/>
        <v>0</v>
      </c>
      <c r="IV34" s="37">
        <f t="shared" si="57"/>
        <v>0</v>
      </c>
      <c r="IW34" s="37">
        <f t="shared" si="57"/>
        <v>2.7000000000000001E-3</v>
      </c>
      <c r="IX34" s="37">
        <f t="shared" si="57"/>
        <v>6.2999999999999992E-3</v>
      </c>
      <c r="IY34" s="37">
        <f t="shared" si="57"/>
        <v>-3.7799999999999993E-2</v>
      </c>
      <c r="IZ34" s="37">
        <f t="shared" si="57"/>
        <v>-2.5800000000000003E-2</v>
      </c>
      <c r="JA34" s="37">
        <f t="shared" si="57"/>
        <v>5.0000000000000001E-3</v>
      </c>
      <c r="JB34" s="37">
        <f t="shared" si="57"/>
        <v>0</v>
      </c>
      <c r="JC34" s="37">
        <f t="shared" si="57"/>
        <v>0</v>
      </c>
      <c r="JD34" s="37">
        <f t="shared" si="57"/>
        <v>-1.0999999999999999E-2</v>
      </c>
      <c r="JE34" s="37">
        <f t="shared" si="57"/>
        <v>-2.9999999999999996E-3</v>
      </c>
      <c r="JF34" s="37">
        <f t="shared" si="57"/>
        <v>-4.2900000000000001E-2</v>
      </c>
      <c r="JG34" s="37">
        <f t="shared" si="57"/>
        <v>3.3099999999999997E-2</v>
      </c>
      <c r="JH34" s="37">
        <f t="shared" si="57"/>
        <v>2.8400000000000002E-2</v>
      </c>
      <c r="JI34" s="37">
        <f t="shared" si="57"/>
        <v>0</v>
      </c>
      <c r="JJ34" s="37">
        <f t="shared" si="57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58">SUM(LA7, -LA14, -LA20,LA25, -LA29,LA32,LA33)</f>
        <v>-4.9299999999999997E-2</v>
      </c>
      <c r="LB34" s="37">
        <f t="shared" si="58"/>
        <v>4.2000000000000006E-3</v>
      </c>
      <c r="LC34" s="37">
        <f t="shared" si="58"/>
        <v>1.0000000000000002E-3</v>
      </c>
      <c r="LD34" s="37">
        <f t="shared" si="58"/>
        <v>0</v>
      </c>
      <c r="LE34" s="37">
        <f t="shared" si="58"/>
        <v>0</v>
      </c>
      <c r="LF34" s="37">
        <f t="shared" si="58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59">SUM(LV7, -LV14, -LV20,LV25, -LV29,LV32,LV33)</f>
        <v>-8.0999999999999996E-3</v>
      </c>
      <c r="LW34" s="37">
        <f t="shared" si="59"/>
        <v>1.06E-2</v>
      </c>
      <c r="LX34" s="37">
        <f t="shared" si="59"/>
        <v>1.6500000000000001E-2</v>
      </c>
      <c r="LY34" s="37">
        <f t="shared" si="59"/>
        <v>0</v>
      </c>
      <c r="LZ34" s="37">
        <f t="shared" si="59"/>
        <v>0</v>
      </c>
      <c r="MA34" s="37">
        <f t="shared" si="59"/>
        <v>5.9999999999999984E-4</v>
      </c>
      <c r="MB34" s="37">
        <f t="shared" si="59"/>
        <v>8.5000000000000006E-3</v>
      </c>
      <c r="MC34" s="37">
        <f t="shared" si="59"/>
        <v>-2.23E-2</v>
      </c>
      <c r="MD34" s="37">
        <f t="shared" si="59"/>
        <v>-2.3E-3</v>
      </c>
      <c r="ME34" s="37">
        <f t="shared" si="59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X34" s="282"/>
      <c r="MY34" s="36"/>
      <c r="MZ34" s="36"/>
      <c r="NA34" s="36"/>
      <c r="NB34" s="36"/>
      <c r="NC34" s="35" t="s">
        <v>69</v>
      </c>
      <c r="ND34" s="524">
        <v>1.4999999999999999E-2</v>
      </c>
      <c r="NE34" s="37">
        <f>SUM(NE7, -NE14, -NE20,NE25, -NE29,NE32,NE33)</f>
        <v>0</v>
      </c>
      <c r="NF34" s="37">
        <f>SUM(NF7, -NF14, -NF20,NF25, -NF29,NF32,NF33)</f>
        <v>0</v>
      </c>
      <c r="NG34" s="37">
        <f>SUM(NG7, -NG14, -NG20,NG25, -NG29,NG32,NG33)</f>
        <v>3.5799999999999998E-2</v>
      </c>
      <c r="NH34" s="37">
        <f>SUM(NH7, -NH14, -NH20,NH25, -NH29,NH32,NH33)</f>
        <v>5.4000000000000003E-3</v>
      </c>
      <c r="NI34" s="37">
        <f>SUM(NI7, -NI14, -NI20,NI25, -NI29,NI32,NI33)</f>
        <v>2.3499999999999997E-2</v>
      </c>
      <c r="NJ34" s="37">
        <f>SUM(NJ7, -NJ14, -NJ20,NJ25, -NJ29,NJ32,NJ33)</f>
        <v>-1.0299999999999998E-2</v>
      </c>
      <c r="NK34" s="37">
        <f>SUM(NK7, -NK14, -NK20,NK25, -NK29,NK32:NK33)</f>
        <v>1.83E-2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-4.2299999999999997E-2</v>
      </c>
      <c r="NO34" s="37">
        <f>SUM(NO7, -NO14, -NO20,NO25, -NO29,NO32,NO33)</f>
        <v>-2.52E-2</v>
      </c>
      <c r="NP34" s="37">
        <f>SUM(NP7, -NP14, -NP20,NP25, -NP29,NP32,NP33)</f>
        <v>8.0000000000000002E-3</v>
      </c>
      <c r="NQ34" s="37">
        <f>SUM(NQ7, -NQ14, -NQ20,NQ25, -NQ29,NQ32:NQ33)</f>
        <v>-8.199999999999999E-3</v>
      </c>
      <c r="NR34" s="37">
        <f>SUM(NR7, -NR14, -NR20,NR25, -NR29,NR32:NR33)</f>
        <v>-4.8799999999999996E-2</v>
      </c>
      <c r="NS34" s="37">
        <f>SUM(NS7, -NS14, -NS20,NS25, -NS29,NS32,NS33)</f>
        <v>0</v>
      </c>
      <c r="NT34" s="37">
        <f>SUM(NT7, -NT14, -NT20,NT25, -NT29,NT32,NT33)</f>
        <v>0</v>
      </c>
      <c r="NU34" s="37">
        <f>SUM(NU7, -NU14, -NU20,NU25, -NU29,NU32,NU33)</f>
        <v>9.1000000000000004E-3</v>
      </c>
      <c r="NV34" s="37">
        <f>SUM(NV7, -NV14, -NV20,NV25, -NV29,NV32,NV33)</f>
        <v>2.7799999999999998E-2</v>
      </c>
      <c r="NW34" s="37">
        <f>SUM(NW7, -NW14, -NW20,NW25, -NW29,NW32,NW33)</f>
        <v>-1.8000000000000002E-2</v>
      </c>
      <c r="NX34" s="37">
        <f>SUM(NX7, -NX14, -NX20,NX25, -NX29,NX32:NX33)</f>
        <v>5.8000000000000005E-3</v>
      </c>
      <c r="NY34" s="37">
        <f>SUM(NY7, -NY14, -NY20,NY25, -NY29,NY32:NY33)</f>
        <v>0</v>
      </c>
      <c r="NZ34" s="37">
        <f>SUM(NZ7, -NZ14, -NZ20,NZ25, -NZ29,NZ32,NZ33)</f>
        <v>0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0</v>
      </c>
      <c r="OD34" s="37">
        <f>SUM(OD7, -OD14, -OD20,OD25, -OD29,OD32,OD33)</f>
        <v>0</v>
      </c>
      <c r="OE34" s="37">
        <f>SUM(OE7, -OE14, -OE20,OE25, -OE29,OE32,OE33)</f>
        <v>0</v>
      </c>
      <c r="OF34" s="37">
        <f>SUM(OF7, -OF14, -OF20,OF25, -OF29,OF32,OF33)</f>
        <v>0</v>
      </c>
      <c r="OG34" s="37">
        <f>SUM(OG7, -OG14, -OG20,OG25, -OG29,OG32,OG33)</f>
        <v>0</v>
      </c>
      <c r="OH34" s="37">
        <f>SUM(OH7, -OH14, -OH20,OH25, -OH29,OH32,OH33)</f>
        <v>0</v>
      </c>
      <c r="OI34" s="37">
        <f>SUM(OI7, -OI14, -OI20,OI25, -OI29,OI32,OI33)</f>
        <v>0</v>
      </c>
      <c r="OJ34" s="34">
        <f>MIN(NE34:OI34)</f>
        <v>-4.8799999999999996E-2</v>
      </c>
      <c r="OK34" s="34">
        <f>AVERAGE(NE34:OI34)</f>
        <v>-6.1612903225806447E-4</v>
      </c>
      <c r="OL34" s="34">
        <f>MAX(NE34:OI34)</f>
        <v>3.5799999999999998E-2</v>
      </c>
      <c r="OP34" t="s">
        <v>62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60">SUM(PN7, -PN14, -PN20,PN25, -PN29,PN32,PN33)</f>
        <v>0</v>
      </c>
      <c r="PO34" s="37">
        <f t="shared" si="60"/>
        <v>0</v>
      </c>
      <c r="PP34" s="37">
        <f t="shared" si="60"/>
        <v>0</v>
      </c>
      <c r="PQ34" s="37">
        <f t="shared" si="60"/>
        <v>0</v>
      </c>
      <c r="PR34" s="37">
        <f t="shared" si="60"/>
        <v>0</v>
      </c>
      <c r="PS34" s="37">
        <f t="shared" si="60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61">SUM(QI7, -QI14, -QI20,QI25, -QI29,QI32,QI33)</f>
        <v>0</v>
      </c>
      <c r="QJ34" s="37">
        <f t="shared" si="61"/>
        <v>0</v>
      </c>
      <c r="QK34" s="37">
        <f t="shared" si="61"/>
        <v>0</v>
      </c>
      <c r="QL34" s="37">
        <f t="shared" si="61"/>
        <v>0</v>
      </c>
      <c r="QM34" s="37">
        <f t="shared" si="61"/>
        <v>0</v>
      </c>
      <c r="QN34" s="37">
        <f t="shared" si="61"/>
        <v>0</v>
      </c>
      <c r="QO34" s="37">
        <f t="shared" si="61"/>
        <v>0</v>
      </c>
      <c r="QP34" s="37">
        <f t="shared" si="61"/>
        <v>0</v>
      </c>
      <c r="QQ34" s="37">
        <f t="shared" si="61"/>
        <v>0</v>
      </c>
      <c r="QR34" s="37">
        <f t="shared" si="61"/>
        <v>0</v>
      </c>
      <c r="QS34" s="34">
        <f t="shared" si="15"/>
        <v>0</v>
      </c>
      <c r="QT34" s="34">
        <f t="shared" si="16"/>
        <v>0</v>
      </c>
      <c r="QU34" s="34">
        <f t="shared" si="17"/>
        <v>0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W35" t="s">
        <v>62</v>
      </c>
      <c r="MX35" s="54">
        <v>80.188999999999993</v>
      </c>
      <c r="MY35" s="54">
        <v>82.796999999999997</v>
      </c>
      <c r="MZ35" s="54">
        <v>84.546999999999997</v>
      </c>
      <c r="NA35" s="54">
        <v>83.18</v>
      </c>
      <c r="NB35" s="54">
        <v>83.21</v>
      </c>
      <c r="NC35" s="4" t="s">
        <v>70</v>
      </c>
      <c r="ND35" s="54">
        <v>80.087999999999994</v>
      </c>
      <c r="NE35" s="6"/>
      <c r="NF35" s="6"/>
      <c r="NG35" s="6">
        <v>3.2000000000000002E-3</v>
      </c>
      <c r="NH35" s="6">
        <v>4.1000000000000003E-3</v>
      </c>
      <c r="NI35" s="6">
        <v>1E-3</v>
      </c>
      <c r="NJ35" s="6">
        <v>3.0999999999999999E-3</v>
      </c>
      <c r="NK35" s="6">
        <v>4.7999999999999996E-3</v>
      </c>
      <c r="NL35" s="6"/>
      <c r="NM35" s="6"/>
      <c r="NN35" s="6">
        <v>2.8E-3</v>
      </c>
      <c r="NO35" s="6">
        <v>-5.0000000000000001E-4</v>
      </c>
      <c r="NP35" s="6">
        <v>-4.7000000000000002E-3</v>
      </c>
      <c r="NQ35" s="6">
        <v>2.0000000000000001E-4</v>
      </c>
      <c r="NR35" s="6">
        <v>-4.4000000000000003E-3</v>
      </c>
      <c r="NS35" s="6"/>
      <c r="NT35" s="6"/>
      <c r="NU35" s="6">
        <v>-2.9999999999999997E-4</v>
      </c>
      <c r="NV35" s="6">
        <v>1.8E-3</v>
      </c>
      <c r="NW35" s="6">
        <v>3.5999999999999999E-3</v>
      </c>
      <c r="NX35" s="6">
        <v>-1.4E-3</v>
      </c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40">
        <f>MIN(NE35:OI35)</f>
        <v>-4.7000000000000002E-3</v>
      </c>
      <c r="OK35" s="40">
        <f>AVERAGE(NE35:OI35)</f>
        <v>9.5000000000000032E-4</v>
      </c>
      <c r="OL35" s="40">
        <f>MAX(NE35:OI35)</f>
        <v>4.7999999999999996E-3</v>
      </c>
      <c r="ON35" t="s">
        <v>62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5"/>
        <v>0</v>
      </c>
      <c r="QT35" s="40" t="e">
        <f t="shared" si="16"/>
        <v>#DIV/0!</v>
      </c>
      <c r="QU35" s="40">
        <f t="shared" si="17"/>
        <v>0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62">SUM( -AN8, -AN15, -AN21,AN26, -AN30, -AN33,AN35)</f>
        <v>0</v>
      </c>
      <c r="AO36" s="43">
        <f t="shared" si="62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62"/>
        <v>3.6999999999999993E-3</v>
      </c>
      <c r="AT36" s="43">
        <f t="shared" si="62"/>
        <v>-3.2800000000000003E-2</v>
      </c>
      <c r="AU36" s="43">
        <f t="shared" si="62"/>
        <v>0</v>
      </c>
      <c r="AV36" s="43">
        <f t="shared" si="62"/>
        <v>0</v>
      </c>
      <c r="AW36" s="43">
        <f t="shared" si="62"/>
        <v>-9.4999999999999998E-3</v>
      </c>
      <c r="AX36" s="43">
        <f t="shared" si="62"/>
        <v>2.5500000000000002E-2</v>
      </c>
      <c r="AY36" s="43">
        <f t="shared" si="62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63">SUM( -BB8, -BB15, -BB21,BB26, -BB30, -BB33,BB35)</f>
        <v>0</v>
      </c>
      <c r="BC36" s="43">
        <f t="shared" si="63"/>
        <v>0</v>
      </c>
      <c r="BD36" s="43">
        <f t="shared" si="63"/>
        <v>-1.61E-2</v>
      </c>
      <c r="BE36" s="43">
        <f t="shared" si="63"/>
        <v>-3.4100000000000005E-2</v>
      </c>
      <c r="BF36" s="43">
        <f t="shared" si="63"/>
        <v>-1.5699999999999999E-2</v>
      </c>
      <c r="BG36" s="43">
        <f t="shared" si="63"/>
        <v>1.3600000000000001E-2</v>
      </c>
      <c r="BH36" s="43">
        <f t="shared" si="63"/>
        <v>2.07E-2</v>
      </c>
      <c r="BI36" s="43">
        <f t="shared" si="63"/>
        <v>0</v>
      </c>
      <c r="BJ36" s="43">
        <f t="shared" si="63"/>
        <v>0</v>
      </c>
      <c r="BK36" s="43">
        <f t="shared" si="63"/>
        <v>-2.0499999999999997E-2</v>
      </c>
      <c r="BL36" s="43">
        <f t="shared" si="63"/>
        <v>5.8999999999999981E-3</v>
      </c>
      <c r="BM36" s="43">
        <f t="shared" si="63"/>
        <v>2.6600000000000002E-2</v>
      </c>
      <c r="BN36" s="43">
        <f t="shared" si="63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64">SUM( -CS8, -CS15, -CS21,CS26, -CS30, -CS33,CS35)</f>
        <v>3.0799999999999998E-2</v>
      </c>
      <c r="CT36" s="43">
        <f t="shared" si="64"/>
        <v>0</v>
      </c>
      <c r="CU36" s="43">
        <f t="shared" si="64"/>
        <v>0</v>
      </c>
      <c r="CV36" s="43">
        <f t="shared" si="64"/>
        <v>7.1000000000000004E-3</v>
      </c>
      <c r="CW36" s="43">
        <f t="shared" si="64"/>
        <v>-8.9999999999999965E-4</v>
      </c>
      <c r="CX36" s="43">
        <f t="shared" si="64"/>
        <v>-4.6000000000000008E-3</v>
      </c>
      <c r="CY36" s="43">
        <f t="shared" si="64"/>
        <v>-4.5800000000000007E-2</v>
      </c>
      <c r="CZ36" s="43">
        <f t="shared" si="64"/>
        <v>2.1899999999999999E-2</v>
      </c>
      <c r="DA36" s="43">
        <f t="shared" si="64"/>
        <v>0</v>
      </c>
      <c r="DB36" s="43">
        <f t="shared" si="64"/>
        <v>0</v>
      </c>
      <c r="DC36" s="43">
        <f t="shared" si="64"/>
        <v>1.0800000000000001E-2</v>
      </c>
      <c r="DD36" s="43">
        <f t="shared" si="64"/>
        <v>2.4599999999999997E-2</v>
      </c>
      <c r="DE36" s="43">
        <f t="shared" si="64"/>
        <v>-2.6999999999999997E-3</v>
      </c>
      <c r="DF36" s="43">
        <f t="shared" si="64"/>
        <v>-3.7499999999999999E-2</v>
      </c>
      <c r="DG36" s="43">
        <f t="shared" si="64"/>
        <v>8.8999999999999999E-3</v>
      </c>
      <c r="DH36" s="43">
        <f t="shared" si="64"/>
        <v>0</v>
      </c>
      <c r="DI36" s="43">
        <f t="shared" si="64"/>
        <v>0</v>
      </c>
      <c r="DJ36" s="43">
        <f t="shared" si="64"/>
        <v>-1.0999999999999996E-3</v>
      </c>
      <c r="DK36" s="43">
        <f t="shared" si="64"/>
        <v>-1.24E-2</v>
      </c>
      <c r="DL36" s="43">
        <f t="shared" si="64"/>
        <v>2.58E-2</v>
      </c>
      <c r="DM36" s="43">
        <f t="shared" si="64"/>
        <v>-7.6999999999999985E-3</v>
      </c>
      <c r="DN36" s="43">
        <f t="shared" si="64"/>
        <v>2.9500000000000002E-2</v>
      </c>
      <c r="DO36" s="43">
        <f t="shared" si="64"/>
        <v>0</v>
      </c>
      <c r="DP36" s="43">
        <f t="shared" si="64"/>
        <v>0</v>
      </c>
      <c r="DQ36" s="43">
        <f t="shared" si="64"/>
        <v>-4.2999999999999997E-2</v>
      </c>
      <c r="DR36" s="43">
        <f t="shared" si="64"/>
        <v>-1.3799999999999998E-2</v>
      </c>
      <c r="DS36" s="43">
        <f t="shared" si="64"/>
        <v>2.3199999999999998E-2</v>
      </c>
      <c r="DT36" s="43">
        <f t="shared" si="64"/>
        <v>8.6999999999999994E-3</v>
      </c>
      <c r="DU36" s="43">
        <f t="shared" si="64"/>
        <v>0</v>
      </c>
      <c r="DV36" s="43">
        <f t="shared" si="64"/>
        <v>0</v>
      </c>
      <c r="DW36" s="43">
        <f t="shared" si="64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65">SUM( -FN8, -FN15, -FN21,FN26, -FN30, -FN33,FN35)</f>
        <v>-5.4199999999999998E-2</v>
      </c>
      <c r="FO36" s="43">
        <f t="shared" si="65"/>
        <v>0</v>
      </c>
      <c r="FP36" s="43">
        <f t="shared" si="65"/>
        <v>0</v>
      </c>
      <c r="FQ36" s="43">
        <f t="shared" si="65"/>
        <v>-9.4999999999999998E-3</v>
      </c>
      <c r="FR36" s="43">
        <f t="shared" si="65"/>
        <v>-1.3500000000000002E-2</v>
      </c>
      <c r="FS36" s="43">
        <f t="shared" si="65"/>
        <v>-3.44E-2</v>
      </c>
      <c r="FT36" s="43">
        <f t="shared" si="65"/>
        <v>1.8599999999999998E-2</v>
      </c>
      <c r="FU36" s="43">
        <f t="shared" si="65"/>
        <v>1.7000000000000001E-3</v>
      </c>
      <c r="FV36" s="43">
        <f t="shared" si="65"/>
        <v>0</v>
      </c>
      <c r="FW36" s="43">
        <f t="shared" si="65"/>
        <v>0</v>
      </c>
      <c r="FX36" s="43">
        <f t="shared" si="65"/>
        <v>-4.8999999999999998E-3</v>
      </c>
      <c r="FY36" s="43">
        <f t="shared" si="65"/>
        <v>1.17E-2</v>
      </c>
      <c r="FZ36" s="43">
        <f t="shared" si="65"/>
        <v>-4.0000000000000001E-3</v>
      </c>
      <c r="GA36" s="43">
        <f t="shared" si="65"/>
        <v>9.6000000000000009E-3</v>
      </c>
      <c r="GB36" s="43">
        <f t="shared" si="65"/>
        <v>-2.3199999999999998E-2</v>
      </c>
      <c r="GC36" s="43">
        <f t="shared" si="65"/>
        <v>0</v>
      </c>
      <c r="GD36" s="43">
        <f t="shared" si="65"/>
        <v>0</v>
      </c>
      <c r="GE36" s="43">
        <f t="shared" si="65"/>
        <v>-2.2999999999999995E-3</v>
      </c>
      <c r="GF36" s="43">
        <f t="shared" si="65"/>
        <v>1.9E-3</v>
      </c>
      <c r="GG36" s="43">
        <f t="shared" si="65"/>
        <v>-1.2999999999999999E-2</v>
      </c>
      <c r="GH36" s="43">
        <f t="shared" si="65"/>
        <v>-2.4700000000000003E-2</v>
      </c>
      <c r="GI36" s="43">
        <f t="shared" si="65"/>
        <v>-3.5699999999999996E-2</v>
      </c>
      <c r="GJ36" s="43">
        <f t="shared" si="65"/>
        <v>0</v>
      </c>
      <c r="GK36" s="43">
        <f t="shared" si="65"/>
        <v>0</v>
      </c>
      <c r="GL36" s="43">
        <f t="shared" si="65"/>
        <v>4.3E-3</v>
      </c>
      <c r="GM36" s="43">
        <f t="shared" si="65"/>
        <v>1.78E-2</v>
      </c>
      <c r="GN36" s="43">
        <f t="shared" si="65"/>
        <v>9.3999999999999986E-3</v>
      </c>
      <c r="GO36" s="43">
        <f t="shared" si="65"/>
        <v>2.600000000000002E-3</v>
      </c>
      <c r="GP36" s="43">
        <f t="shared" si="65"/>
        <v>4.07E-2</v>
      </c>
      <c r="GQ36" s="43">
        <f t="shared" si="65"/>
        <v>0</v>
      </c>
      <c r="GR36" s="43">
        <f t="shared" si="65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JM36" si="66">SUM( -II8, -II15, -II21,II26, -II30, -II33,II35)</f>
        <v>2.0400000000000001E-2</v>
      </c>
      <c r="IJ36" s="43">
        <f t="shared" si="66"/>
        <v>-4.1999999999999997E-3</v>
      </c>
      <c r="IK36" s="43">
        <f t="shared" si="66"/>
        <v>-1.7700000000000004E-2</v>
      </c>
      <c r="IL36" s="43">
        <f t="shared" si="66"/>
        <v>7.000000000000001E-3</v>
      </c>
      <c r="IM36" s="43">
        <f t="shared" si="66"/>
        <v>-3.5000000000000005E-3</v>
      </c>
      <c r="IN36" s="43">
        <f t="shared" si="66"/>
        <v>0</v>
      </c>
      <c r="IO36" s="43">
        <f t="shared" si="66"/>
        <v>0</v>
      </c>
      <c r="IP36" s="43">
        <f t="shared" si="66"/>
        <v>2.2400000000000003E-2</v>
      </c>
      <c r="IQ36" s="43">
        <f t="shared" si="66"/>
        <v>-8.6E-3</v>
      </c>
      <c r="IR36" s="43">
        <f t="shared" si="66"/>
        <v>-1.0499999999999999E-2</v>
      </c>
      <c r="IS36" s="43">
        <f t="shared" si="66"/>
        <v>-8.7999999999999988E-3</v>
      </c>
      <c r="IT36" s="43">
        <f t="shared" si="66"/>
        <v>1.2699999999999999E-2</v>
      </c>
      <c r="IU36" s="43">
        <f t="shared" si="66"/>
        <v>0</v>
      </c>
      <c r="IV36" s="43">
        <f t="shared" si="66"/>
        <v>0</v>
      </c>
      <c r="IW36" s="43">
        <f t="shared" si="66"/>
        <v>-2.53E-2</v>
      </c>
      <c r="IX36" s="43">
        <f t="shared" si="66"/>
        <v>1.6599999999999997E-2</v>
      </c>
      <c r="IY36" s="43">
        <f t="shared" si="66"/>
        <v>1.26E-2</v>
      </c>
      <c r="IZ36" s="43">
        <f t="shared" si="66"/>
        <v>0</v>
      </c>
      <c r="JA36" s="43">
        <f t="shared" si="66"/>
        <v>-1.0000000000000002E-2</v>
      </c>
      <c r="JB36" s="43">
        <f t="shared" si="66"/>
        <v>0</v>
      </c>
      <c r="JC36" s="43">
        <f t="shared" si="66"/>
        <v>0</v>
      </c>
      <c r="JD36" s="43">
        <f t="shared" si="66"/>
        <v>2.7499999999999997E-2</v>
      </c>
      <c r="JE36" s="43">
        <f t="shared" si="66"/>
        <v>-2.4799999999999996E-2</v>
      </c>
      <c r="JF36" s="43">
        <f t="shared" si="66"/>
        <v>-7.9999999999999906E-4</v>
      </c>
      <c r="JG36" s="43">
        <f t="shared" si="66"/>
        <v>-4.8000000000000004E-3</v>
      </c>
      <c r="JH36" s="43">
        <f t="shared" si="66"/>
        <v>-1.9000000000000002E-3</v>
      </c>
      <c r="JI36" s="43">
        <f t="shared" si="66"/>
        <v>0</v>
      </c>
      <c r="JJ36" s="43">
        <f t="shared" si="66"/>
        <v>0</v>
      </c>
      <c r="JK36" s="43">
        <f t="shared" si="66"/>
        <v>-9.1000000000000004E-3</v>
      </c>
      <c r="JL36" s="43">
        <f t="shared" si="66"/>
        <v>1.95E-2</v>
      </c>
      <c r="JM36" s="43">
        <f t="shared" si="66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ME36" si="67">SUM( -LA8, -LA15, -LA21,LA26, -LA30, -LA33,LA35)</f>
        <v>-1.2299999999999998E-2</v>
      </c>
      <c r="LB36" s="43">
        <f t="shared" si="67"/>
        <v>-6.3999999999999994E-3</v>
      </c>
      <c r="LC36" s="43">
        <f t="shared" si="67"/>
        <v>-3.2999999999999991E-3</v>
      </c>
      <c r="LD36" s="43">
        <f t="shared" si="67"/>
        <v>0</v>
      </c>
      <c r="LE36" s="43">
        <f t="shared" si="67"/>
        <v>0</v>
      </c>
      <c r="LF36" s="43">
        <f t="shared" si="67"/>
        <v>7.999999999999995E-4</v>
      </c>
      <c r="LG36" s="43">
        <f t="shared" si="67"/>
        <v>-1.5299999999999999E-2</v>
      </c>
      <c r="LH36" s="43">
        <f t="shared" si="67"/>
        <v>8.8000000000000005E-3</v>
      </c>
      <c r="LI36" s="43">
        <f t="shared" si="67"/>
        <v>-8.2999999999999984E-3</v>
      </c>
      <c r="LJ36" s="43">
        <f t="shared" si="67"/>
        <v>1.9300000000000001E-2</v>
      </c>
      <c r="LK36" s="43">
        <f t="shared" si="67"/>
        <v>0</v>
      </c>
      <c r="LL36" s="43">
        <f t="shared" si="67"/>
        <v>0</v>
      </c>
      <c r="LM36" s="43">
        <f t="shared" si="67"/>
        <v>-2.7299999999999998E-2</v>
      </c>
      <c r="LN36" s="43">
        <f t="shared" si="67"/>
        <v>1.5599999999999999E-2</v>
      </c>
      <c r="LO36" s="43">
        <f t="shared" si="67"/>
        <v>2.0100000000000003E-2</v>
      </c>
      <c r="LP36" s="43">
        <f t="shared" si="67"/>
        <v>5.8000000000000005E-3</v>
      </c>
      <c r="LQ36" s="43">
        <f t="shared" si="67"/>
        <v>1.0999999999999999E-2</v>
      </c>
      <c r="LR36" s="43">
        <f t="shared" si="67"/>
        <v>0</v>
      </c>
      <c r="LS36" s="43">
        <f t="shared" si="67"/>
        <v>0</v>
      </c>
      <c r="LT36" s="43">
        <f t="shared" si="67"/>
        <v>5.5999999999999999E-3</v>
      </c>
      <c r="LU36" s="43">
        <f t="shared" si="67"/>
        <v>2.81E-2</v>
      </c>
      <c r="LV36" s="43">
        <f t="shared" si="67"/>
        <v>-1.0200000000000001E-2</v>
      </c>
      <c r="LW36" s="43">
        <f t="shared" si="67"/>
        <v>-4.2500000000000003E-2</v>
      </c>
      <c r="LX36" s="43">
        <f t="shared" si="67"/>
        <v>-2.3999999999999998E-3</v>
      </c>
      <c r="LY36" s="43">
        <f t="shared" si="67"/>
        <v>0</v>
      </c>
      <c r="LZ36" s="43">
        <f t="shared" si="67"/>
        <v>0</v>
      </c>
      <c r="MA36" s="43">
        <f t="shared" si="67"/>
        <v>9.4000000000000004E-3</v>
      </c>
      <c r="MB36" s="43">
        <f t="shared" si="67"/>
        <v>-2.0199999999999999E-2</v>
      </c>
      <c r="MC36" s="43">
        <f t="shared" si="67"/>
        <v>4.999999999999999E-4</v>
      </c>
      <c r="MD36" s="43">
        <f t="shared" si="67"/>
        <v>1.0699999999999999E-2</v>
      </c>
      <c r="ME36" s="43">
        <f t="shared" si="67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W36" t="s">
        <v>62</v>
      </c>
      <c r="NB36" t="s">
        <v>62</v>
      </c>
      <c r="NC36" s="41" t="s">
        <v>71</v>
      </c>
      <c r="ND36" s="525">
        <v>1.7500000000000002E-2</v>
      </c>
      <c r="NE36" s="43">
        <f>SUM( -NE8, -NE15, -NE21,NE26, -NE30, -NE33,NE35)</f>
        <v>0</v>
      </c>
      <c r="NF36" s="43">
        <f>SUM( -NF8, -NF15, -NF21,NF26, -NF30, -NF33,NF35)</f>
        <v>0</v>
      </c>
      <c r="NG36" s="43">
        <f>SUM( -NG8, -NG15, -NG21,NG26, -NG30, -NG33,NG35)</f>
        <v>6.0000000000000027E-4</v>
      </c>
      <c r="NH36" s="43">
        <f>SUM( -NH8, -NH15, -NH21,NH26, -NH30, -NH33,NH35)</f>
        <v>1.55E-2</v>
      </c>
      <c r="NI36" s="43">
        <f>SUM( -NI8, -NI15, -NI21,NI26, -NI30, -NI33,NI35)</f>
        <v>-3.2000000000000006E-3</v>
      </c>
      <c r="NJ36" s="43">
        <f>SUM( -NJ8, -NJ15, -NJ21,NJ26, -NJ30, -NJ33,NJ35)</f>
        <v>1.3900000000000001E-2</v>
      </c>
      <c r="NK36" s="43">
        <f>SUM( -NK8, -NK15, -NK21,NK26, -NK30, -NK33,NK35)</f>
        <v>1.9499999999999997E-2</v>
      </c>
      <c r="NL36" s="43">
        <f>SUM( -NL8, -NL15, -NL21,NL26, -NL30, -NL33,NL35)</f>
        <v>0</v>
      </c>
      <c r="NM36" s="43">
        <f>SUM( -NM8, -NM15, -NM21,NM26, -NM30, -NM33,NM35)</f>
        <v>0</v>
      </c>
      <c r="NN36" s="43">
        <f>SUM( -NN8, -NN15, -NN21,NN26, -NN30, -NN33,NN35)</f>
        <v>2.41E-2</v>
      </c>
      <c r="NO36" s="43">
        <f>SUM( -NO8, -NO15, -NO21,NO26, -NO30, -NO33,NO35)</f>
        <v>-6.0000000000000019E-3</v>
      </c>
      <c r="NP36" s="43">
        <f>SUM( -NP8, -NP15, -NP21,NP26, -NP30, -NP33,NP35)</f>
        <v>-1.7600000000000001E-2</v>
      </c>
      <c r="NQ36" s="43">
        <f>SUM( -NQ8, -NQ15, -NQ21,NQ26, -NQ30, -NQ33,NQ35)</f>
        <v>9.4999999999999998E-3</v>
      </c>
      <c r="NR36" s="43">
        <f>SUM( -NR8, -NR15, -NR21,NR26, -NR30, -NR33,NR35)</f>
        <v>-8.8999999999999999E-3</v>
      </c>
      <c r="NS36" s="43">
        <f>SUM( -NS8, -NS15, -NS21,NS26, -NS30, -NS33,NS35)</f>
        <v>0</v>
      </c>
      <c r="NT36" s="43">
        <f>SUM( -NT8, -NT15, -NT21,NT26, -NT30, -NT33,NT35)</f>
        <v>0</v>
      </c>
      <c r="NU36" s="43">
        <f>SUM( -NU8, -NU15, -NU21,NU26, -NU30, -NU33,NU35)</f>
        <v>3.0000000000000001E-3</v>
      </c>
      <c r="NV36" s="43">
        <f>SUM( -NV8, -NV15, -NV21,NV26, -NV30, -NV33,NV35)</f>
        <v>9.7999999999999979E-3</v>
      </c>
      <c r="NW36" s="43">
        <f>SUM( -NW8, -NW15, -NW21,NW26, -NW30, -NW33,NW35)</f>
        <v>2.5800000000000003E-2</v>
      </c>
      <c r="NX36" s="43">
        <f>SUM( -NX8, -NX15, -NX21,NX26, -NX30, -NX33,NX35)</f>
        <v>2.5999999999999999E-3</v>
      </c>
      <c r="NY36" s="43">
        <f>SUM( -NY8, -NY15, -NY21,NY26, -NY30, -NY33,NY35)</f>
        <v>0</v>
      </c>
      <c r="NZ36" s="43">
        <f>SUM( -NZ8, -NZ15, -NZ21,NZ26, -NZ30, -NZ33,NZ35)</f>
        <v>0</v>
      </c>
      <c r="OA36" s="43">
        <f>SUM( -OA8, -OA15, -OA21,OA26, -OA30, -OA33,OA35)</f>
        <v>0</v>
      </c>
      <c r="OB36" s="43">
        <f>SUM( -OB8, -OB15, -OB21,OB26, -OB30, -OB33,OB35)</f>
        <v>0</v>
      </c>
      <c r="OC36" s="43">
        <f>SUM( -OC8, -OC15, -OC21,OC26, -OC30, -OC33,OC35)</f>
        <v>0</v>
      </c>
      <c r="OD36" s="43">
        <f>SUM( -OD8, -OD15, -OD21,OD26, -OD30, -OD33,OD35)</f>
        <v>0</v>
      </c>
      <c r="OE36" s="43">
        <f>SUM( -OE8, -OE15, -OE21,OE26, -OE30, -OE33,OE35)</f>
        <v>0</v>
      </c>
      <c r="OF36" s="43">
        <f>SUM( -OF8, -OF15, -OF21,OF26, -OF30, -OF33,OF35)</f>
        <v>0</v>
      </c>
      <c r="OG36" s="43">
        <f>SUM( -OG8, -OG15, -OG21,OG26, -OG30, -OG33,OG35)</f>
        <v>0</v>
      </c>
      <c r="OH36" s="43">
        <f>SUM( -OH8, -OH15, -OH21,OH26, -OH30, -OH33,OH35)</f>
        <v>0</v>
      </c>
      <c r="OI36" s="43">
        <f>SUM( -OI8, -OI15, -OI21,OI26, -OI30, -OI33,OI35)</f>
        <v>0</v>
      </c>
      <c r="OJ36" s="40">
        <f>MIN(NE36:OI36)</f>
        <v>-1.7600000000000001E-2</v>
      </c>
      <c r="OK36" s="40">
        <f>AVERAGE(NE36:OI36)</f>
        <v>2.8580645161290323E-3</v>
      </c>
      <c r="OL36" s="40">
        <f>MAX(NE36:OI36)</f>
        <v>2.5800000000000003E-2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68">SUM( -PN8, -PN15, -PN21,PN26, -PN30, -PN33,PN35)</f>
        <v>0</v>
      </c>
      <c r="PO36" s="43">
        <f t="shared" si="68"/>
        <v>0</v>
      </c>
      <c r="PP36" s="43">
        <f t="shared" si="68"/>
        <v>0</v>
      </c>
      <c r="PQ36" s="43">
        <f t="shared" si="68"/>
        <v>0</v>
      </c>
      <c r="PR36" s="43">
        <f t="shared" si="68"/>
        <v>0</v>
      </c>
      <c r="PS36" s="43">
        <f t="shared" si="68"/>
        <v>0</v>
      </c>
      <c r="PT36" s="43">
        <f t="shared" si="68"/>
        <v>0</v>
      </c>
      <c r="PU36" s="43">
        <f t="shared" si="68"/>
        <v>0</v>
      </c>
      <c r="PV36" s="43">
        <f t="shared" si="68"/>
        <v>0</v>
      </c>
      <c r="PW36" s="43">
        <f t="shared" si="68"/>
        <v>0</v>
      </c>
      <c r="PX36" s="43">
        <f t="shared" si="68"/>
        <v>0</v>
      </c>
      <c r="PY36" s="43">
        <f t="shared" si="68"/>
        <v>0</v>
      </c>
      <c r="PZ36" s="43">
        <f t="shared" si="68"/>
        <v>0</v>
      </c>
      <c r="QA36" s="43">
        <f t="shared" si="68"/>
        <v>0</v>
      </c>
      <c r="QB36" s="43">
        <f t="shared" si="68"/>
        <v>0</v>
      </c>
      <c r="QC36" s="43">
        <f t="shared" si="68"/>
        <v>0</v>
      </c>
      <c r="QD36" s="43">
        <f t="shared" si="68"/>
        <v>0</v>
      </c>
      <c r="QE36" s="43">
        <f t="shared" si="68"/>
        <v>0</v>
      </c>
      <c r="QF36" s="43">
        <f t="shared" si="68"/>
        <v>0</v>
      </c>
      <c r="QG36" s="43">
        <f t="shared" si="68"/>
        <v>0</v>
      </c>
      <c r="QH36" s="43">
        <f t="shared" si="68"/>
        <v>0</v>
      </c>
      <c r="QI36" s="43">
        <f t="shared" si="68"/>
        <v>0</v>
      </c>
      <c r="QJ36" s="43">
        <f t="shared" si="68"/>
        <v>0</v>
      </c>
      <c r="QK36" s="43">
        <f t="shared" si="68"/>
        <v>0</v>
      </c>
      <c r="QL36" s="43">
        <f t="shared" si="68"/>
        <v>0</v>
      </c>
      <c r="QM36" s="43">
        <f t="shared" si="68"/>
        <v>0</v>
      </c>
      <c r="QN36" s="43">
        <f t="shared" si="68"/>
        <v>0</v>
      </c>
      <c r="QO36" s="43">
        <f t="shared" si="68"/>
        <v>0</v>
      </c>
      <c r="QP36" s="43">
        <f t="shared" si="68"/>
        <v>0</v>
      </c>
      <c r="QQ36" s="43">
        <f t="shared" si="68"/>
        <v>0</v>
      </c>
      <c r="QR36" s="43">
        <f t="shared" si="68"/>
        <v>0</v>
      </c>
      <c r="QS36" s="40">
        <f t="shared" si="15"/>
        <v>0</v>
      </c>
      <c r="QT36" s="40">
        <f t="shared" si="16"/>
        <v>0</v>
      </c>
      <c r="QU36" s="40">
        <f t="shared" si="17"/>
        <v>0</v>
      </c>
    </row>
    <row r="37" spans="1:488" ht="15.75" thickBot="1" x14ac:dyDescent="0.3">
      <c r="AC37" t="s">
        <v>62</v>
      </c>
      <c r="AH37" s="554" t="s">
        <v>72</v>
      </c>
      <c r="AI37" s="555"/>
      <c r="AJ37" s="556">
        <f t="shared" ref="AJ37:AY37" si="69">SUM( -AJ5, -AJ12, -AJ18, -AJ23, -AJ28, -AJ32, -AJ35)</f>
        <v>0</v>
      </c>
      <c r="AK37" s="556">
        <f>SUM( -AK5, -AK12, -AK18, -AK23, -AK28, -AK32, -AK35)</f>
        <v>8.1900000000000001E-2</v>
      </c>
      <c r="AL37" s="556">
        <f t="shared" si="69"/>
        <v>5.2500000000000005E-2</v>
      </c>
      <c r="AM37" s="556">
        <f t="shared" si="69"/>
        <v>-9.6300000000000024E-2</v>
      </c>
      <c r="AN37" s="556">
        <f t="shared" si="69"/>
        <v>0</v>
      </c>
      <c r="AO37" s="556">
        <f t="shared" si="69"/>
        <v>0</v>
      </c>
      <c r="AP37" s="556">
        <f t="shared" si="69"/>
        <v>-5.2700000000000004E-2</v>
      </c>
      <c r="AQ37" s="556">
        <f t="shared" si="69"/>
        <v>6.8999999999999999E-3</v>
      </c>
      <c r="AR37" s="556">
        <f t="shared" si="69"/>
        <v>-2.5000000000000005E-3</v>
      </c>
      <c r="AS37" s="556">
        <f t="shared" si="69"/>
        <v>-2.3000000000000008E-3</v>
      </c>
      <c r="AT37" s="556">
        <f t="shared" si="69"/>
        <v>-2.3E-2</v>
      </c>
      <c r="AU37" s="556">
        <f t="shared" si="69"/>
        <v>0</v>
      </c>
      <c r="AV37" s="556">
        <f t="shared" si="69"/>
        <v>0</v>
      </c>
      <c r="AW37" s="556">
        <f t="shared" si="69"/>
        <v>1.9E-2</v>
      </c>
      <c r="AX37" s="556">
        <f t="shared" si="69"/>
        <v>-2.3300000000000001E-2</v>
      </c>
      <c r="AY37" s="556">
        <f t="shared" si="69"/>
        <v>-1.7599999999999998E-2</v>
      </c>
      <c r="AZ37" s="556">
        <f>SUM( -AZ5, -AZ12, -AZ18, -AZ23, -AZ28, -AZ32, -AZ35)</f>
        <v>-1.4400000000000001E-2</v>
      </c>
      <c r="BA37" s="556">
        <f t="shared" ref="BA37:BN37" si="70">SUM( -BA5, -BA12, -BA18, -BA23, -BA28, -BA32, -BA35)</f>
        <v>-1.4200000000000001E-2</v>
      </c>
      <c r="BB37" s="556">
        <f t="shared" si="70"/>
        <v>0</v>
      </c>
      <c r="BC37" s="556">
        <f t="shared" si="70"/>
        <v>0</v>
      </c>
      <c r="BD37" s="556">
        <f t="shared" si="70"/>
        <v>8.8999999999999982E-3</v>
      </c>
      <c r="BE37" s="556">
        <f t="shared" si="70"/>
        <v>2.23E-2</v>
      </c>
      <c r="BF37" s="556">
        <f t="shared" si="70"/>
        <v>-3.7600000000000001E-2</v>
      </c>
      <c r="BG37" s="556">
        <f t="shared" si="70"/>
        <v>1.84E-2</v>
      </c>
      <c r="BH37" s="556">
        <f t="shared" si="70"/>
        <v>-4.8799999999999996E-2</v>
      </c>
      <c r="BI37" s="556">
        <f t="shared" si="70"/>
        <v>0</v>
      </c>
      <c r="BJ37" s="556">
        <f t="shared" si="70"/>
        <v>0</v>
      </c>
      <c r="BK37" s="556">
        <f t="shared" si="70"/>
        <v>1.7399999999999999E-2</v>
      </c>
      <c r="BL37" s="556">
        <f t="shared" si="70"/>
        <v>9.5999999999999992E-3</v>
      </c>
      <c r="BM37" s="556">
        <f t="shared" si="70"/>
        <v>-1.8499999999999999E-2</v>
      </c>
      <c r="BN37" s="556">
        <f t="shared" si="70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7"/>
      <c r="CQ37" s="554" t="s">
        <v>72</v>
      </c>
      <c r="CR37" s="555"/>
      <c r="CS37" s="556">
        <f>SUM( -CS5, -CS12, -CS18, -CS23, -CS28, -CS32, -CS35)</f>
        <v>-3.3500000000000002E-2</v>
      </c>
      <c r="CT37" s="556">
        <f t="shared" ref="CT37:DW37" si="71">SUM( -CT5, -CT12, -CT18, -CT23, -CT28, -CT32, -CT35)</f>
        <v>0</v>
      </c>
      <c r="CU37" s="556">
        <f t="shared" si="71"/>
        <v>0</v>
      </c>
      <c r="CV37" s="556">
        <f>SUM( -CV5, -CV12, -CV18, -CV23, -CV28, -CV32, -CV35)</f>
        <v>-1.6299999999999999E-2</v>
      </c>
      <c r="CW37" s="556">
        <f t="shared" si="71"/>
        <v>3.599999999999999E-3</v>
      </c>
      <c r="CX37" s="556">
        <f t="shared" si="71"/>
        <v>4.4400000000000002E-2</v>
      </c>
      <c r="CY37" s="556">
        <f t="shared" si="71"/>
        <v>2.1999999999999999E-2</v>
      </c>
      <c r="CZ37" s="556">
        <f t="shared" si="71"/>
        <v>1.8E-3</v>
      </c>
      <c r="DA37" s="556">
        <f t="shared" si="71"/>
        <v>0</v>
      </c>
      <c r="DB37" s="556">
        <f t="shared" si="71"/>
        <v>0</v>
      </c>
      <c r="DC37" s="556">
        <f t="shared" si="71"/>
        <v>-2.1399999999999999E-2</v>
      </c>
      <c r="DD37" s="556">
        <f t="shared" si="71"/>
        <v>-2.2100000000000002E-2</v>
      </c>
      <c r="DE37" s="556">
        <f t="shared" si="71"/>
        <v>-2.9600000000000001E-2</v>
      </c>
      <c r="DF37" s="556">
        <f t="shared" si="71"/>
        <v>2.12E-2</v>
      </c>
      <c r="DG37" s="556">
        <f t="shared" si="71"/>
        <v>-1.6899999999999998E-2</v>
      </c>
      <c r="DH37" s="556">
        <f t="shared" si="71"/>
        <v>0</v>
      </c>
      <c r="DI37" s="556">
        <f t="shared" si="71"/>
        <v>0</v>
      </c>
      <c r="DJ37" s="556">
        <f t="shared" si="71"/>
        <v>-1.2900000000000002E-2</v>
      </c>
      <c r="DK37" s="556">
        <f t="shared" si="71"/>
        <v>-2.7499999999999997E-2</v>
      </c>
      <c r="DL37" s="556">
        <f t="shared" si="71"/>
        <v>-1.44E-2</v>
      </c>
      <c r="DM37" s="556">
        <f t="shared" si="71"/>
        <v>3.2800000000000003E-2</v>
      </c>
      <c r="DN37" s="556">
        <f t="shared" si="71"/>
        <v>-1.6400000000000001E-2</v>
      </c>
      <c r="DO37" s="556">
        <f t="shared" si="71"/>
        <v>0</v>
      </c>
      <c r="DP37" s="556">
        <f t="shared" si="71"/>
        <v>0</v>
      </c>
      <c r="DQ37" s="556">
        <f t="shared" si="71"/>
        <v>-0.04</v>
      </c>
      <c r="DR37" s="556">
        <f t="shared" si="71"/>
        <v>9.4000000000000004E-3</v>
      </c>
      <c r="DS37" s="556">
        <f t="shared" si="71"/>
        <v>-1.8000000000000002E-2</v>
      </c>
      <c r="DT37" s="556">
        <f t="shared" si="71"/>
        <v>-1.6E-2</v>
      </c>
      <c r="DU37" s="556">
        <f t="shared" si="71"/>
        <v>0</v>
      </c>
      <c r="DV37" s="556">
        <f t="shared" si="71"/>
        <v>0</v>
      </c>
      <c r="DW37" s="556">
        <f t="shared" si="71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54" t="s">
        <v>72</v>
      </c>
      <c r="FM37" s="555"/>
      <c r="FN37" s="556">
        <f>SUM( -FN5, -FN12, -FN18, -FN23, -FN28, -FN32, -FN35)</f>
        <v>-1.7600000000000001E-2</v>
      </c>
      <c r="FO37" s="556">
        <f t="shared" ref="FO37:GR37" si="72">SUM( -FO5, -FO12, -FO18, -FO23, -FO28, -FO32, -FO35)</f>
        <v>0</v>
      </c>
      <c r="FP37" s="556">
        <f t="shared" si="72"/>
        <v>0</v>
      </c>
      <c r="FQ37" s="556">
        <f t="shared" si="72"/>
        <v>4.3999999999999994E-3</v>
      </c>
      <c r="FR37" s="556">
        <f t="shared" si="72"/>
        <v>7.6E-3</v>
      </c>
      <c r="FS37" s="556">
        <f t="shared" si="72"/>
        <v>2.7E-2</v>
      </c>
      <c r="FT37" s="556">
        <f t="shared" si="72"/>
        <v>3.9399999999999998E-2</v>
      </c>
      <c r="FU37" s="556">
        <f t="shared" si="72"/>
        <v>6.3999999999999994E-3</v>
      </c>
      <c r="FV37" s="556">
        <f t="shared" si="72"/>
        <v>0</v>
      </c>
      <c r="FW37" s="556">
        <f t="shared" si="72"/>
        <v>0</v>
      </c>
      <c r="FX37" s="556">
        <f t="shared" si="72"/>
        <v>-2.3299999999999998E-2</v>
      </c>
      <c r="FY37" s="556">
        <f t="shared" si="72"/>
        <v>-1.67E-2</v>
      </c>
      <c r="FZ37" s="556">
        <f t="shared" si="72"/>
        <v>-2.5399999999999995E-2</v>
      </c>
      <c r="GA37" s="556">
        <f t="shared" si="72"/>
        <v>-1.4500000000000002E-2</v>
      </c>
      <c r="GB37" s="556">
        <f t="shared" si="72"/>
        <v>-7.9999999999999993E-4</v>
      </c>
      <c r="GC37" s="556">
        <f t="shared" si="72"/>
        <v>0</v>
      </c>
      <c r="GD37" s="556">
        <f t="shared" si="72"/>
        <v>0</v>
      </c>
      <c r="GE37" s="556">
        <f t="shared" si="72"/>
        <v>-3.2000000000000002E-3</v>
      </c>
      <c r="GF37" s="556">
        <f t="shared" si="72"/>
        <v>-1.1999999999999999E-3</v>
      </c>
      <c r="GG37" s="556">
        <f t="shared" si="72"/>
        <v>2.6700000000000002E-2</v>
      </c>
      <c r="GH37" s="556">
        <f t="shared" si="72"/>
        <v>9.3999999999999986E-3</v>
      </c>
      <c r="GI37" s="556">
        <f t="shared" si="72"/>
        <v>6.4600000000000005E-2</v>
      </c>
      <c r="GJ37" s="556">
        <f t="shared" si="72"/>
        <v>0</v>
      </c>
      <c r="GK37" s="556">
        <f t="shared" si="72"/>
        <v>0</v>
      </c>
      <c r="GL37" s="556">
        <f t="shared" si="72"/>
        <v>-1.89E-2</v>
      </c>
      <c r="GM37" s="556">
        <f t="shared" si="72"/>
        <v>-4.1099999999999998E-2</v>
      </c>
      <c r="GN37" s="556">
        <f t="shared" si="72"/>
        <v>3.44E-2</v>
      </c>
      <c r="GO37" s="556">
        <f t="shared" si="72"/>
        <v>9.1999999999999998E-3</v>
      </c>
      <c r="GP37" s="556">
        <f t="shared" si="72"/>
        <v>-2.5100000000000001E-2</v>
      </c>
      <c r="GQ37" s="556">
        <f t="shared" si="72"/>
        <v>0</v>
      </c>
      <c r="GR37" s="556">
        <f t="shared" si="72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G37" s="554" t="s">
        <v>72</v>
      </c>
      <c r="IH37" s="555"/>
      <c r="II37" s="556">
        <f>SUM( -II5, -II12, -II18, -II23, -II28, -II32, -II35)</f>
        <v>-4.1499999999999995E-2</v>
      </c>
      <c r="IJ37" s="556">
        <f t="shared" ref="IJ37:JM37" si="73">SUM( -IJ5, -IJ12, -IJ18, -IJ23, -IJ28, -IJ32, -IJ35)</f>
        <v>1.4500000000000001E-2</v>
      </c>
      <c r="IK37" s="556">
        <f t="shared" si="73"/>
        <v>-2.3E-2</v>
      </c>
      <c r="IL37" s="556">
        <f t="shared" si="73"/>
        <v>3.3999999999999998E-3</v>
      </c>
      <c r="IM37" s="556">
        <f t="shared" si="73"/>
        <v>7.0999999999999995E-3</v>
      </c>
      <c r="IN37" s="556">
        <f t="shared" si="73"/>
        <v>0</v>
      </c>
      <c r="IO37" s="556">
        <f t="shared" si="73"/>
        <v>0</v>
      </c>
      <c r="IP37" s="556">
        <f t="shared" si="73"/>
        <v>-5.4000000000000003E-3</v>
      </c>
      <c r="IQ37" s="556">
        <f t="shared" si="73"/>
        <v>2.2200000000000001E-2</v>
      </c>
      <c r="IR37" s="556">
        <f t="shared" si="73"/>
        <v>-7.0000000000000075E-4</v>
      </c>
      <c r="IS37" s="556">
        <f t="shared" si="73"/>
        <v>-2.0800000000000003E-2</v>
      </c>
      <c r="IT37" s="556">
        <f t="shared" si="73"/>
        <v>-4.5399999999999996E-2</v>
      </c>
      <c r="IU37" s="556">
        <f t="shared" si="73"/>
        <v>0</v>
      </c>
      <c r="IV37" s="556">
        <f t="shared" si="73"/>
        <v>0</v>
      </c>
      <c r="IW37" s="556">
        <f t="shared" si="73"/>
        <v>-1.4999999999999992E-3</v>
      </c>
      <c r="IX37" s="556">
        <f t="shared" si="73"/>
        <v>8.9000000000000017E-3</v>
      </c>
      <c r="IY37" s="556">
        <f t="shared" si="73"/>
        <v>2.6000000000000003E-3</v>
      </c>
      <c r="IZ37" s="556">
        <f t="shared" si="73"/>
        <v>3.2899999999999999E-2</v>
      </c>
      <c r="JA37" s="556">
        <f t="shared" si="73"/>
        <v>-2.1000000000000003E-3</v>
      </c>
      <c r="JB37" s="556">
        <f t="shared" si="73"/>
        <v>0</v>
      </c>
      <c r="JC37" s="556">
        <f t="shared" si="73"/>
        <v>0</v>
      </c>
      <c r="JD37" s="556">
        <f t="shared" si="73"/>
        <v>-2.5999999999999999E-3</v>
      </c>
      <c r="JE37" s="556">
        <f t="shared" si="73"/>
        <v>2.86E-2</v>
      </c>
      <c r="JF37" s="556">
        <f t="shared" si="73"/>
        <v>1.9E-2</v>
      </c>
      <c r="JG37" s="556">
        <f t="shared" si="73"/>
        <v>2.63E-2</v>
      </c>
      <c r="JH37" s="556">
        <f t="shared" si="73"/>
        <v>-1.6E-2</v>
      </c>
      <c r="JI37" s="556">
        <f t="shared" si="73"/>
        <v>0</v>
      </c>
      <c r="JJ37" s="556">
        <f t="shared" si="73"/>
        <v>0</v>
      </c>
      <c r="JK37" s="556">
        <f t="shared" si="73"/>
        <v>-1.7000000000000001E-2</v>
      </c>
      <c r="JL37" s="556">
        <f t="shared" si="73"/>
        <v>-4.2000000000000006E-3</v>
      </c>
      <c r="JM37" s="556">
        <f t="shared" si="73"/>
        <v>0</v>
      </c>
      <c r="JN37" s="301">
        <f t="shared" si="9"/>
        <v>-4.5399999999999996E-2</v>
      </c>
      <c r="JO37" s="301">
        <f t="shared" si="10"/>
        <v>-4.7419354838709596E-4</v>
      </c>
      <c r="JP37" s="301">
        <f t="shared" si="11"/>
        <v>3.2899999999999999E-2</v>
      </c>
      <c r="KY37" s="554" t="s">
        <v>72</v>
      </c>
      <c r="KZ37" s="555"/>
      <c r="LA37" s="556">
        <f t="shared" ref="LA37:ME37" si="74">SUM( -LA5, -LA12, -LA18, -LA23, -LA28, -LA32, -LA35)</f>
        <v>1.54E-2</v>
      </c>
      <c r="LB37" s="556">
        <f t="shared" si="74"/>
        <v>1.5E-3</v>
      </c>
      <c r="LC37" s="556">
        <f t="shared" si="74"/>
        <v>-2.1999999999999997E-3</v>
      </c>
      <c r="LD37" s="556">
        <f t="shared" si="74"/>
        <v>0</v>
      </c>
      <c r="LE37" s="556">
        <f t="shared" si="74"/>
        <v>0</v>
      </c>
      <c r="LF37" s="556">
        <f t="shared" si="74"/>
        <v>0.03</v>
      </c>
      <c r="LG37" s="556">
        <f t="shared" si="74"/>
        <v>3.7699999999999997E-2</v>
      </c>
      <c r="LH37" s="556">
        <f t="shared" si="74"/>
        <v>2.2599999999999999E-2</v>
      </c>
      <c r="LI37" s="556">
        <f t="shared" si="74"/>
        <v>1.1599999999999999E-2</v>
      </c>
      <c r="LJ37" s="556">
        <f t="shared" si="74"/>
        <v>-2.69E-2</v>
      </c>
      <c r="LK37" s="556">
        <f t="shared" si="74"/>
        <v>0</v>
      </c>
      <c r="LL37" s="556">
        <f t="shared" si="74"/>
        <v>0</v>
      </c>
      <c r="LM37" s="556">
        <f t="shared" si="74"/>
        <v>5.5E-2</v>
      </c>
      <c r="LN37" s="556">
        <f t="shared" si="74"/>
        <v>-1.37E-2</v>
      </c>
      <c r="LO37" s="556">
        <f t="shared" si="74"/>
        <v>1.0100000000000001E-2</v>
      </c>
      <c r="LP37" s="556">
        <f t="shared" si="74"/>
        <v>1.9999999999999992E-3</v>
      </c>
      <c r="LQ37" s="556">
        <f t="shared" si="74"/>
        <v>3.3E-3</v>
      </c>
      <c r="LR37" s="556">
        <f t="shared" si="74"/>
        <v>0</v>
      </c>
      <c r="LS37" s="556">
        <f t="shared" si="74"/>
        <v>0</v>
      </c>
      <c r="LT37" s="556">
        <f t="shared" si="74"/>
        <v>-1.1999999999999999E-2</v>
      </c>
      <c r="LU37" s="556">
        <f t="shared" si="74"/>
        <v>-1.8599999999999998E-2</v>
      </c>
      <c r="LV37" s="556">
        <f t="shared" si="74"/>
        <v>1.4800000000000001E-2</v>
      </c>
      <c r="LW37" s="556">
        <f t="shared" si="74"/>
        <v>3.49E-2</v>
      </c>
      <c r="LX37" s="556">
        <f t="shared" si="74"/>
        <v>-7.000000000000001E-4</v>
      </c>
      <c r="LY37" s="556">
        <f t="shared" si="74"/>
        <v>0</v>
      </c>
      <c r="LZ37" s="556">
        <f t="shared" si="74"/>
        <v>0</v>
      </c>
      <c r="MA37" s="556">
        <f t="shared" si="74"/>
        <v>-8.2000000000000007E-3</v>
      </c>
      <c r="MB37" s="556">
        <f t="shared" si="74"/>
        <v>1.9300000000000001E-2</v>
      </c>
      <c r="MC37" s="556">
        <f t="shared" si="74"/>
        <v>-3.5999999999999999E-3</v>
      </c>
      <c r="MD37" s="556">
        <f t="shared" si="74"/>
        <v>-1.4E-3</v>
      </c>
      <c r="ME37" s="556">
        <f t="shared" si="74"/>
        <v>6.1300000000000007E-2</v>
      </c>
      <c r="MF37" s="301">
        <f t="shared" si="12"/>
        <v>-2.69E-2</v>
      </c>
      <c r="MG37" s="301">
        <f t="shared" si="13"/>
        <v>7.4903225806451602E-3</v>
      </c>
      <c r="MH37" s="301">
        <f t="shared" si="14"/>
        <v>6.1300000000000007E-2</v>
      </c>
      <c r="NA37" t="s">
        <v>62</v>
      </c>
      <c r="NC37" s="554" t="s">
        <v>72</v>
      </c>
      <c r="ND37" s="558">
        <v>-1E-3</v>
      </c>
      <c r="NE37" s="556">
        <f>SUM( -NE5, -NE12, -NE18, -NE23, -NE28, -NE32, -NE35)</f>
        <v>0</v>
      </c>
      <c r="NF37" s="556">
        <f>SUM( -NF5, -NF12, -NF18, -NF23, -NF28, -NF32, -NF35)</f>
        <v>0</v>
      </c>
      <c r="NG37" s="556">
        <f>SUM( -NG5, -NG12, -NG18, -NG23, -NG28, -NG32, -NG35)</f>
        <v>-2.3700000000000002E-2</v>
      </c>
      <c r="NH37" s="556">
        <f>SUM( -NH5, -NH12, -NH18, -NH23, -NH28, -NH32, -NH35)</f>
        <v>-1.7299999999999999E-2</v>
      </c>
      <c r="NI37" s="556">
        <f>SUM( -NI5, -NI12, -NI18, -NI23, -NI28, -NI32, -NI35)</f>
        <v>-1.0600000000000002E-2</v>
      </c>
      <c r="NJ37" s="556">
        <f>SUM( -NJ5, -NJ12, -NJ18, -NJ23, -NJ28, -NJ32, -NJ35)</f>
        <v>-1.0500000000000001E-2</v>
      </c>
      <c r="NK37" s="556">
        <f>SUM( -NK5, -NK12, -NK18, -NK23, -NK28, -NK32, -NK35)</f>
        <v>-1.54E-2</v>
      </c>
      <c r="NL37" s="556">
        <f>SUM( -NL5, -NL12, -NL18, -NL23, -NL28, -NL32, -NL35)</f>
        <v>0</v>
      </c>
      <c r="NM37" s="556">
        <f>SUM( -NM5, -NM12, -NM18, -NM23, -NM28, -NM32, -NM35)</f>
        <v>0</v>
      </c>
      <c r="NN37" s="556">
        <f>SUM( -NN5, -NN12, -NN18, -NN23, -NN28, -NN32, -NN35)</f>
        <v>1.0999999999999994E-3</v>
      </c>
      <c r="NO37" s="556">
        <f>SUM( -NO5, -NO12, -NO18, -NO23, -NO28, -NO32, -NO35)</f>
        <v>-1.4999999999999996E-3</v>
      </c>
      <c r="NP37" s="556">
        <f>SUM( -NP5, -NP12, -NP18, -NP23, -NP28, -NP32, -NP35)</f>
        <v>2.0799999999999999E-2</v>
      </c>
      <c r="NQ37" s="556">
        <f>SUM( -NQ5, -NQ12, -NQ18, -NQ23, -NQ28, -NQ32, -NQ35)</f>
        <v>9.0999999999999987E-3</v>
      </c>
      <c r="NR37" s="556">
        <f>SUM( -NR5, -NR12, -NR18, -NR23, -NR28, -NR32, -NR35)</f>
        <v>2.98E-2</v>
      </c>
      <c r="NS37" s="556">
        <f>SUM( -NS5, -NS12, -NS18, -NS23, -NS28, -NS32, -NS35)</f>
        <v>0</v>
      </c>
      <c r="NT37" s="556">
        <f>SUM( -NT5, -NT12, -NT18, -NT23, -NT28, -NT32, -NT35)</f>
        <v>0</v>
      </c>
      <c r="NU37" s="556">
        <f>SUM( -NU5, -NU12, -NU18, -NU23, -NU28, -NU32, -NU35)</f>
        <v>6.6999999999999994E-3</v>
      </c>
      <c r="NV37" s="556">
        <f>SUM( -NV5, -NV12, -NV18, -NV23, -NV28, -NV32, -NV35)</f>
        <v>-4.0000000000000001E-3</v>
      </c>
      <c r="NW37" s="556">
        <f>SUM( -NW5, -NW12, -NW18, -NW23, -NW28, -NW32, -NW35)</f>
        <v>-2.7000000000000001E-3</v>
      </c>
      <c r="NX37" s="556">
        <f>SUM( -NX5, -NX12, -NX18, -NX23, -NX28, -NX32, -NX35)</f>
        <v>1.1400000000000002E-2</v>
      </c>
      <c r="NY37" s="556">
        <f>SUM( -NY5, -NY12, -NY18, -NY23, -NY28, -NY32, -NY35)</f>
        <v>0</v>
      </c>
      <c r="NZ37" s="556">
        <f>SUM( -NZ5, -NZ12, -NZ18, -NZ23, -NZ28, -NZ32, -NZ35)</f>
        <v>0</v>
      </c>
      <c r="OA37" s="556">
        <f>SUM( -OA5, -OA12, -OA18, -OA23, -OA28, -OA32, -OA35)</f>
        <v>0</v>
      </c>
      <c r="OB37" s="556">
        <f>SUM( -OB5, -OB12, -OB18, -OB23, -OB28, -OB32, -OB35)</f>
        <v>0</v>
      </c>
      <c r="OC37" s="556">
        <f>SUM( -OC5, -OC12, -OC18, -OC23, -OC28, -OC32, -OC35)</f>
        <v>0</v>
      </c>
      <c r="OD37" s="556">
        <f>SUM( -OD5, -OD12, -OD18, -OD23, -OD28, -OD32, -OD35)</f>
        <v>0</v>
      </c>
      <c r="OE37" s="556">
        <f>SUM( -OE5, -OE12, -OE18, -OE23, -OE28, -OE32, -OE35)</f>
        <v>0</v>
      </c>
      <c r="OF37" s="556">
        <f>SUM( -OF5, -OF12, -OF18, -OF23, -OF28, -OF32, -OF35)</f>
        <v>0</v>
      </c>
      <c r="OG37" s="556">
        <f>SUM( -OG5, -OG12, -OG18, -OG23, -OG28, -OG32, -OG35)</f>
        <v>0</v>
      </c>
      <c r="OH37" s="556">
        <f>SUM( -OH5, -OH12, -OH18, -OH23, -OH28, -OH32, -OH35)</f>
        <v>0</v>
      </c>
      <c r="OI37" s="556">
        <f>SUM( -OI5, -OI12, -OI18, -OI23, -OI28, -OI32, -OI35)</f>
        <v>0</v>
      </c>
      <c r="OJ37" s="301">
        <f>MIN(NE37:OI37)</f>
        <v>-2.3700000000000002E-2</v>
      </c>
      <c r="OK37" s="301">
        <f>AVERAGE(NE37:OI37)</f>
        <v>-2.1935483870967783E-4</v>
      </c>
      <c r="OL37" s="301">
        <f>MAX(NE37:OI37)</f>
        <v>2.98E-2</v>
      </c>
      <c r="OM37" t="s">
        <v>62</v>
      </c>
      <c r="OO37" t="s">
        <v>62</v>
      </c>
      <c r="OP37" t="s">
        <v>62</v>
      </c>
      <c r="PL37" s="554" t="s">
        <v>72</v>
      </c>
      <c r="PM37" s="555"/>
      <c r="PN37" s="556">
        <f t="shared" ref="PN37:QR37" si="75">SUM( -PN5, -PN12, -PN18, -PN23, -PN28, -PN32, -PN35)</f>
        <v>0</v>
      </c>
      <c r="PO37" s="556">
        <f t="shared" si="75"/>
        <v>0</v>
      </c>
      <c r="PP37" s="556">
        <f t="shared" si="75"/>
        <v>0</v>
      </c>
      <c r="PQ37" s="556">
        <f t="shared" si="75"/>
        <v>0</v>
      </c>
      <c r="PR37" s="556">
        <f t="shared" si="75"/>
        <v>0</v>
      </c>
      <c r="PS37" s="556">
        <f t="shared" si="75"/>
        <v>0</v>
      </c>
      <c r="PT37" s="556">
        <f t="shared" si="75"/>
        <v>0</v>
      </c>
      <c r="PU37" s="556">
        <f t="shared" si="75"/>
        <v>0</v>
      </c>
      <c r="PV37" s="556">
        <f t="shared" si="75"/>
        <v>0</v>
      </c>
      <c r="PW37" s="556">
        <f t="shared" si="75"/>
        <v>0</v>
      </c>
      <c r="PX37" s="556">
        <f t="shared" si="75"/>
        <v>0</v>
      </c>
      <c r="PY37" s="556">
        <f t="shared" si="75"/>
        <v>0</v>
      </c>
      <c r="PZ37" s="556">
        <f t="shared" si="75"/>
        <v>0</v>
      </c>
      <c r="QA37" s="556">
        <f t="shared" si="75"/>
        <v>0</v>
      </c>
      <c r="QB37" s="556">
        <f t="shared" si="75"/>
        <v>0</v>
      </c>
      <c r="QC37" s="556">
        <f t="shared" si="75"/>
        <v>0</v>
      </c>
      <c r="QD37" s="556">
        <f t="shared" si="75"/>
        <v>0</v>
      </c>
      <c r="QE37" s="556">
        <f t="shared" si="75"/>
        <v>0</v>
      </c>
      <c r="QF37" s="556">
        <f t="shared" si="75"/>
        <v>0</v>
      </c>
      <c r="QG37" s="556">
        <f t="shared" si="75"/>
        <v>0</v>
      </c>
      <c r="QH37" s="556">
        <f t="shared" si="75"/>
        <v>0</v>
      </c>
      <c r="QI37" s="556">
        <f t="shared" si="75"/>
        <v>0</v>
      </c>
      <c r="QJ37" s="556">
        <f t="shared" si="75"/>
        <v>0</v>
      </c>
      <c r="QK37" s="556">
        <f t="shared" si="75"/>
        <v>0</v>
      </c>
      <c r="QL37" s="556">
        <f t="shared" si="75"/>
        <v>0</v>
      </c>
      <c r="QM37" s="556">
        <f t="shared" si="75"/>
        <v>0</v>
      </c>
      <c r="QN37" s="556">
        <f t="shared" si="75"/>
        <v>0</v>
      </c>
      <c r="QO37" s="556">
        <f t="shared" si="75"/>
        <v>0</v>
      </c>
      <c r="QP37" s="556">
        <f t="shared" si="75"/>
        <v>0</v>
      </c>
      <c r="QQ37" s="556">
        <f t="shared" si="75"/>
        <v>0</v>
      </c>
      <c r="QR37" s="556">
        <f t="shared" si="75"/>
        <v>0</v>
      </c>
      <c r="QS37" s="301">
        <f t="shared" si="15"/>
        <v>0</v>
      </c>
      <c r="QT37" s="301">
        <f t="shared" si="16"/>
        <v>0</v>
      </c>
      <c r="QU37" s="301">
        <f t="shared" si="17"/>
        <v>0</v>
      </c>
    </row>
    <row r="38" spans="1:488" s="76" customFormat="1" ht="15.75" thickBot="1" x14ac:dyDescent="0.3">
      <c r="A38" s="75"/>
      <c r="AH38" s="561"/>
      <c r="AJ38" s="562"/>
      <c r="AK38" s="562"/>
      <c r="AL38" s="562"/>
      <c r="AM38" s="562"/>
      <c r="AN38" s="562"/>
      <c r="AO38" s="562"/>
      <c r="AP38" s="562"/>
      <c r="AQ38" s="562"/>
      <c r="AR38" s="562"/>
      <c r="AS38" s="562"/>
      <c r="AT38" s="562"/>
      <c r="AU38" s="562"/>
      <c r="AV38" s="562"/>
      <c r="AW38" s="562"/>
      <c r="AX38" s="562"/>
      <c r="AY38" s="562"/>
      <c r="AZ38" s="562"/>
      <c r="BA38" s="562"/>
      <c r="BB38" s="562"/>
      <c r="BC38" s="562"/>
      <c r="BD38" s="562"/>
      <c r="BE38" s="562"/>
      <c r="BF38" s="562"/>
      <c r="BG38" s="562"/>
      <c r="BH38" s="562"/>
      <c r="BI38" s="562"/>
      <c r="BJ38" s="562"/>
      <c r="BK38" s="562"/>
      <c r="BL38" s="562"/>
      <c r="BM38" s="562"/>
      <c r="BN38" s="562"/>
      <c r="BO38" s="563"/>
      <c r="BP38" s="563"/>
      <c r="BQ38" s="563"/>
      <c r="CQ38" s="561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562"/>
      <c r="DW38" s="562"/>
      <c r="DX38" s="563"/>
      <c r="DY38" s="563"/>
      <c r="DZ38" s="563"/>
      <c r="FL38" s="561"/>
      <c r="FN38" s="562"/>
      <c r="FO38" s="562"/>
      <c r="FP38" s="562"/>
      <c r="FQ38" s="562"/>
      <c r="FR38" s="562"/>
      <c r="FS38" s="562"/>
      <c r="FT38" s="562"/>
      <c r="FU38" s="562"/>
      <c r="FV38" s="562"/>
      <c r="FW38" s="562"/>
      <c r="FX38" s="562"/>
      <c r="FY38" s="562"/>
      <c r="FZ38" s="562"/>
      <c r="GA38" s="562"/>
      <c r="GB38" s="562"/>
      <c r="GC38" s="562"/>
      <c r="GD38" s="562"/>
      <c r="GE38" s="562"/>
      <c r="GF38" s="562"/>
      <c r="GG38" s="562"/>
      <c r="GH38" s="562"/>
      <c r="GI38" s="562"/>
      <c r="GJ38" s="562"/>
      <c r="GK38" s="562"/>
      <c r="GL38" s="562"/>
      <c r="GM38" s="562"/>
      <c r="GN38" s="562"/>
      <c r="GO38" s="562"/>
      <c r="GP38" s="562"/>
      <c r="GQ38" s="562"/>
      <c r="GR38" s="562"/>
      <c r="GS38" s="563"/>
      <c r="GT38" s="563"/>
      <c r="GU38" s="563"/>
      <c r="IG38" s="561"/>
      <c r="II38" s="562"/>
      <c r="IJ38" s="562"/>
      <c r="IK38" s="562"/>
      <c r="IL38" s="562"/>
      <c r="IM38" s="562"/>
      <c r="IN38" s="562"/>
      <c r="IO38" s="562"/>
      <c r="IP38" s="562"/>
      <c r="IQ38" s="562"/>
      <c r="IR38" s="562"/>
      <c r="IS38" s="562"/>
      <c r="IT38" s="562"/>
      <c r="IU38" s="562"/>
      <c r="IV38" s="562"/>
      <c r="IW38" s="562"/>
      <c r="IX38" s="562"/>
      <c r="IY38" s="562"/>
      <c r="IZ38" s="562"/>
      <c r="JA38" s="562"/>
      <c r="JB38" s="562"/>
      <c r="JC38" s="562"/>
      <c r="JD38" s="562"/>
      <c r="JE38" s="562"/>
      <c r="JF38" s="562"/>
      <c r="JG38" s="562"/>
      <c r="JH38" s="562"/>
      <c r="JI38" s="562"/>
      <c r="JJ38" s="562"/>
      <c r="JK38" s="562"/>
      <c r="JL38" s="562"/>
      <c r="JM38" s="562"/>
      <c r="JN38" s="563"/>
      <c r="JO38" s="563"/>
      <c r="JP38" s="563"/>
      <c r="KY38" s="561"/>
      <c r="LA38" s="562"/>
      <c r="LB38" s="562"/>
      <c r="LC38" s="562"/>
      <c r="LD38" s="562"/>
      <c r="LE38" s="562"/>
      <c r="LF38" s="562"/>
      <c r="LG38" s="562"/>
      <c r="LH38" s="562"/>
      <c r="LI38" s="562"/>
      <c r="LJ38" s="562"/>
      <c r="LK38" s="562"/>
      <c r="LL38" s="562"/>
      <c r="LM38" s="562"/>
      <c r="LN38" s="562"/>
      <c r="LO38" s="562"/>
      <c r="LP38" s="562"/>
      <c r="LQ38" s="562"/>
      <c r="LR38" s="562"/>
      <c r="LS38" s="562"/>
      <c r="LT38" s="562"/>
      <c r="LU38" s="562"/>
      <c r="LV38" s="562"/>
      <c r="LW38" s="562"/>
      <c r="LX38" s="562"/>
      <c r="LY38" s="562"/>
      <c r="LZ38" s="562"/>
      <c r="MA38" s="562"/>
      <c r="MB38" s="562"/>
      <c r="MC38" s="562"/>
      <c r="MD38" s="562"/>
      <c r="ME38" s="562"/>
      <c r="MF38" s="563"/>
      <c r="MG38" s="563"/>
      <c r="MH38" s="563"/>
      <c r="MU38" s="561"/>
      <c r="MV38" s="564"/>
      <c r="MW38" s="562"/>
      <c r="MX38" s="562"/>
      <c r="MY38" s="562"/>
      <c r="MZ38" s="562"/>
      <c r="NA38" s="562"/>
      <c r="NB38" s="562"/>
      <c r="NC38" s="562"/>
      <c r="ND38" s="562"/>
      <c r="NE38" s="562"/>
      <c r="NF38" s="562"/>
      <c r="NG38" s="562"/>
      <c r="NH38" s="562"/>
      <c r="NI38" s="562"/>
      <c r="NJ38" s="562"/>
      <c r="NK38" s="562"/>
      <c r="NL38" s="562"/>
      <c r="NM38" s="562"/>
      <c r="NN38" s="562"/>
      <c r="NO38" s="562"/>
      <c r="NP38" s="562"/>
      <c r="NQ38" s="562"/>
      <c r="NR38" s="562"/>
      <c r="NS38" s="562"/>
      <c r="NT38" s="562"/>
      <c r="NU38" s="562"/>
      <c r="NV38" s="562"/>
      <c r="NW38" s="562"/>
      <c r="NX38" s="562"/>
      <c r="NY38" s="562"/>
      <c r="NZ38" s="562"/>
      <c r="OA38" s="562"/>
      <c r="OB38" s="563"/>
      <c r="OC38" s="563"/>
      <c r="OD38" s="563"/>
      <c r="OF38" s="565"/>
      <c r="OG38" s="565"/>
      <c r="OH38" s="565"/>
      <c r="OI38" s="565"/>
      <c r="OJ38" s="565"/>
      <c r="OK38" s="565"/>
      <c r="OL38" s="565"/>
      <c r="OM38" s="565"/>
      <c r="ON38" s="565"/>
      <c r="OO38" s="565"/>
      <c r="PL38" s="561"/>
      <c r="PN38" s="562"/>
      <c r="PO38" s="562"/>
      <c r="PP38" s="562"/>
      <c r="PQ38" s="562"/>
      <c r="PR38" s="562"/>
      <c r="PS38" s="562"/>
      <c r="PT38" s="562"/>
      <c r="PU38" s="562"/>
      <c r="PV38" s="562"/>
      <c r="PW38" s="562"/>
      <c r="PX38" s="562"/>
      <c r="PY38" s="562"/>
      <c r="PZ38" s="562"/>
      <c r="QA38" s="562"/>
      <c r="QB38" s="562"/>
      <c r="QC38" s="562"/>
      <c r="QD38" s="562"/>
      <c r="QE38" s="562"/>
      <c r="QF38" s="562"/>
      <c r="QG38" s="562"/>
      <c r="QH38" s="562"/>
      <c r="QI38" s="562"/>
      <c r="QJ38" s="562"/>
      <c r="QK38" s="562"/>
      <c r="QL38" s="562"/>
      <c r="QM38" s="562"/>
      <c r="QN38" s="562"/>
      <c r="QO38" s="562"/>
      <c r="QP38" s="562"/>
      <c r="QQ38" s="562"/>
      <c r="QR38" s="562"/>
      <c r="QS38" s="563"/>
      <c r="QT38" s="563"/>
      <c r="QU38" s="563"/>
    </row>
    <row r="39" spans="1:488" ht="15.75" thickBot="1" x14ac:dyDescent="0.3">
      <c r="AG39" s="48" t="s">
        <v>0</v>
      </c>
      <c r="AH39" s="595" t="s">
        <v>92</v>
      </c>
      <c r="AI39" s="595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5" t="s">
        <v>92</v>
      </c>
      <c r="CR39" s="595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5" t="s">
        <v>90</v>
      </c>
      <c r="FM39" s="595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F39" s="48" t="s">
        <v>88</v>
      </c>
      <c r="IG39" s="595" t="s">
        <v>90</v>
      </c>
      <c r="IH39" s="595" t="s">
        <v>170</v>
      </c>
      <c r="II39" s="48" t="s">
        <v>1</v>
      </c>
      <c r="IJ39" s="48" t="s">
        <v>2</v>
      </c>
      <c r="IK39" s="48" t="s">
        <v>3</v>
      </c>
      <c r="IL39" s="48" t="s">
        <v>4</v>
      </c>
      <c r="IM39" s="48" t="s">
        <v>5</v>
      </c>
      <c r="IN39" s="48"/>
      <c r="IO39" s="48"/>
      <c r="IP39" s="48" t="s">
        <v>8</v>
      </c>
      <c r="IQ39" s="48" t="s">
        <v>9</v>
      </c>
      <c r="IR39" s="48" t="s">
        <v>10</v>
      </c>
      <c r="IS39" s="48" t="s">
        <v>11</v>
      </c>
      <c r="IT39" s="48" t="s">
        <v>12</v>
      </c>
      <c r="IU39" s="48" t="s">
        <v>62</v>
      </c>
      <c r="IV39" s="48" t="s">
        <v>62</v>
      </c>
      <c r="IW39" s="48" t="s">
        <v>15</v>
      </c>
      <c r="IX39" s="48" t="s">
        <v>16</v>
      </c>
      <c r="IY39" s="48" t="s">
        <v>17</v>
      </c>
      <c r="IZ39" s="48" t="s">
        <v>18</v>
      </c>
      <c r="JA39" s="48" t="s">
        <v>19</v>
      </c>
      <c r="JB39" s="48"/>
      <c r="JC39" s="48"/>
      <c r="JD39" s="48" t="s">
        <v>22</v>
      </c>
      <c r="JE39" s="48" t="s">
        <v>23</v>
      </c>
      <c r="JF39" s="48" t="s">
        <v>24</v>
      </c>
      <c r="JG39" s="48" t="s">
        <v>25</v>
      </c>
      <c r="JH39" s="48" t="s">
        <v>26</v>
      </c>
      <c r="JI39" s="48"/>
      <c r="JJ39" s="48"/>
      <c r="JK39" s="48" t="s">
        <v>29</v>
      </c>
      <c r="JL39" s="48" t="s">
        <v>30</v>
      </c>
      <c r="JM39" s="49" t="s">
        <v>62</v>
      </c>
      <c r="JN39" s="49"/>
      <c r="JO39" s="49"/>
      <c r="JP39" s="272" t="s">
        <v>89</v>
      </c>
      <c r="KX39" s="48" t="s">
        <v>121</v>
      </c>
      <c r="KY39" s="595" t="s">
        <v>90</v>
      </c>
      <c r="KZ39" s="595" t="s">
        <v>170</v>
      </c>
      <c r="LA39" s="48" t="s">
        <v>1</v>
      </c>
      <c r="LB39" s="48" t="s">
        <v>2</v>
      </c>
      <c r="LC39" s="48" t="s">
        <v>3</v>
      </c>
      <c r="LD39" s="49" t="s">
        <v>62</v>
      </c>
      <c r="LE39" s="49" t="s">
        <v>62</v>
      </c>
      <c r="LF39" s="48" t="s">
        <v>6</v>
      </c>
      <c r="LG39" s="48" t="s">
        <v>7</v>
      </c>
      <c r="LH39" s="48" t="s">
        <v>8</v>
      </c>
      <c r="LI39" s="48" t="s">
        <v>9</v>
      </c>
      <c r="LJ39" s="48" t="s">
        <v>10</v>
      </c>
      <c r="LK39" s="49" t="s">
        <v>62</v>
      </c>
      <c r="LL39" s="49" t="s">
        <v>62</v>
      </c>
      <c r="LM39" s="48" t="s">
        <v>13</v>
      </c>
      <c r="LN39" s="48" t="s">
        <v>14</v>
      </c>
      <c r="LO39" s="48" t="s">
        <v>15</v>
      </c>
      <c r="LP39" s="48" t="s">
        <v>16</v>
      </c>
      <c r="LQ39" s="48" t="s">
        <v>17</v>
      </c>
      <c r="LR39" s="49" t="s">
        <v>62</v>
      </c>
      <c r="LS39" s="49" t="s">
        <v>62</v>
      </c>
      <c r="LT39" s="48" t="s">
        <v>20</v>
      </c>
      <c r="LU39" s="48" t="s">
        <v>21</v>
      </c>
      <c r="LV39" s="48" t="s">
        <v>22</v>
      </c>
      <c r="LW39" s="48" t="s">
        <v>23</v>
      </c>
      <c r="LX39" s="48" t="s">
        <v>24</v>
      </c>
      <c r="LY39" s="49" t="s">
        <v>62</v>
      </c>
      <c r="LZ39" s="49" t="s">
        <v>62</v>
      </c>
      <c r="MA39" s="48" t="s">
        <v>27</v>
      </c>
      <c r="MB39" s="48" t="s">
        <v>28</v>
      </c>
      <c r="MC39" s="48" t="s">
        <v>29</v>
      </c>
      <c r="MD39" s="48" t="s">
        <v>30</v>
      </c>
      <c r="ME39" s="48" t="s">
        <v>31</v>
      </c>
      <c r="MF39" s="49"/>
      <c r="MG39" s="49"/>
      <c r="MH39" s="272" t="s">
        <v>123</v>
      </c>
      <c r="NC39" s="48" t="s">
        <v>122</v>
      </c>
      <c r="ND39" s="595" t="s">
        <v>90</v>
      </c>
      <c r="NE39" s="595" t="s">
        <v>170</v>
      </c>
      <c r="NF39" s="49" t="s">
        <v>62</v>
      </c>
      <c r="NG39" s="48" t="s">
        <v>3</v>
      </c>
      <c r="NH39" s="48" t="s">
        <v>4</v>
      </c>
      <c r="NI39" s="48" t="s">
        <v>5</v>
      </c>
      <c r="NJ39" s="48" t="s">
        <v>6</v>
      </c>
      <c r="NK39" s="48" t="s">
        <v>7</v>
      </c>
      <c r="NL39" s="49" t="s">
        <v>62</v>
      </c>
      <c r="NM39" s="49" t="s">
        <v>62</v>
      </c>
      <c r="NN39" s="48" t="s">
        <v>10</v>
      </c>
      <c r="NO39" s="48" t="s">
        <v>11</v>
      </c>
      <c r="NP39" s="48" t="s">
        <v>12</v>
      </c>
      <c r="NQ39" s="48" t="s">
        <v>13</v>
      </c>
      <c r="NR39" s="48" t="s">
        <v>14</v>
      </c>
      <c r="NS39" s="49" t="s">
        <v>62</v>
      </c>
      <c r="NT39" s="49" t="s">
        <v>62</v>
      </c>
      <c r="NU39" s="48" t="s">
        <v>17</v>
      </c>
      <c r="NV39" s="48" t="s">
        <v>18</v>
      </c>
      <c r="NW39" s="48" t="s">
        <v>19</v>
      </c>
      <c r="NX39" s="48" t="s">
        <v>20</v>
      </c>
      <c r="NY39" s="48" t="s">
        <v>21</v>
      </c>
      <c r="NZ39" s="49" t="s">
        <v>62</v>
      </c>
      <c r="OA39" s="49" t="s">
        <v>62</v>
      </c>
      <c r="OB39" s="48" t="s">
        <v>24</v>
      </c>
      <c r="OC39" s="48" t="s">
        <v>25</v>
      </c>
      <c r="OD39" s="48" t="s">
        <v>26</v>
      </c>
      <c r="OE39" s="48" t="s">
        <v>27</v>
      </c>
      <c r="OF39" s="48" t="s">
        <v>28</v>
      </c>
      <c r="OG39" s="49" t="s">
        <v>62</v>
      </c>
      <c r="OH39" s="49" t="s">
        <v>62</v>
      </c>
      <c r="OI39" s="49" t="s">
        <v>62</v>
      </c>
      <c r="OJ39" s="49"/>
      <c r="OK39" s="49"/>
      <c r="OL39" s="272" t="s">
        <v>122</v>
      </c>
      <c r="PK39" s="48" t="s">
        <v>124</v>
      </c>
      <c r="PL39" s="595" t="s">
        <v>90</v>
      </c>
      <c r="PM39" s="595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G40" t="s">
        <v>62</v>
      </c>
      <c r="IH40" t="s">
        <v>62</v>
      </c>
      <c r="II40" s="22">
        <v>0.28910000000000002</v>
      </c>
      <c r="IJ40" s="22">
        <v>0.32150000000000001</v>
      </c>
      <c r="IK40" s="22">
        <v>0.32490000000000002</v>
      </c>
      <c r="IL40" s="22">
        <v>0.28949999999999998</v>
      </c>
      <c r="IM40" s="22">
        <v>0.27479999999999999</v>
      </c>
      <c r="IN40" s="15"/>
      <c r="IO40" s="15"/>
      <c r="IP40" s="22">
        <v>0.27360000000000001</v>
      </c>
      <c r="IQ40" s="22">
        <v>0.26779999999999998</v>
      </c>
      <c r="IR40" s="22">
        <v>0.28129999999999999</v>
      </c>
      <c r="IS40" s="22">
        <v>0.28799999999999998</v>
      </c>
      <c r="IT40" s="22">
        <v>0.28060000000000002</v>
      </c>
      <c r="IU40" s="15"/>
      <c r="IV40" s="15"/>
      <c r="IW40" s="22">
        <v>0.3019</v>
      </c>
      <c r="IX40" s="22">
        <v>0.28100000000000003</v>
      </c>
      <c r="IY40" s="22">
        <v>0.2833</v>
      </c>
      <c r="IZ40" s="22">
        <v>0.28029999999999999</v>
      </c>
      <c r="JA40" s="22">
        <v>0.28070000000000001</v>
      </c>
      <c r="JB40" s="15"/>
      <c r="JC40" s="15"/>
      <c r="JD40" s="22">
        <v>0.27779999999999999</v>
      </c>
      <c r="JE40" s="22">
        <v>0.27410000000000001</v>
      </c>
      <c r="JF40" s="22">
        <v>0.29310000000000003</v>
      </c>
      <c r="JG40" s="22">
        <v>0.28100000000000003</v>
      </c>
      <c r="JH40" s="22">
        <v>0.27839999999999998</v>
      </c>
      <c r="JI40" s="15" t="s">
        <v>62</v>
      </c>
      <c r="JJ40" s="15" t="s">
        <v>62</v>
      </c>
      <c r="JK40" s="22">
        <v>0.28270000000000001</v>
      </c>
      <c r="JL40" s="22">
        <v>0.32829999999999998</v>
      </c>
      <c r="JM40" s="15"/>
      <c r="JN40" s="478" t="s">
        <v>32</v>
      </c>
      <c r="JO40" s="3" t="s">
        <v>33</v>
      </c>
      <c r="JP40" s="476" t="s">
        <v>34</v>
      </c>
      <c r="KZ40" t="s">
        <v>62</v>
      </c>
      <c r="LA40" s="22">
        <v>0.35510000000000003</v>
      </c>
      <c r="LB40" s="22">
        <v>0.35659999999999997</v>
      </c>
      <c r="LC40" s="22">
        <v>0.4123</v>
      </c>
      <c r="LD40" s="53"/>
      <c r="LE40" s="53"/>
      <c r="LF40" s="22">
        <v>0.38619999999999999</v>
      </c>
      <c r="LG40" s="22">
        <v>0.37169999999999997</v>
      </c>
      <c r="LH40" s="22">
        <v>0.34399999999999997</v>
      </c>
      <c r="LI40" s="22">
        <v>0.33150000000000002</v>
      </c>
      <c r="LJ40" s="22">
        <v>0.31929999999999997</v>
      </c>
      <c r="LK40" s="53"/>
      <c r="LL40" s="53" t="s">
        <v>62</v>
      </c>
      <c r="LM40" s="22">
        <v>0.30299999999999999</v>
      </c>
      <c r="LN40" s="22">
        <v>0.28189999999999998</v>
      </c>
      <c r="LO40" s="22">
        <v>0.25159999999999999</v>
      </c>
      <c r="LP40" s="22">
        <v>0.24060000000000001</v>
      </c>
      <c r="LQ40" s="22">
        <v>0.2112</v>
      </c>
      <c r="LR40" s="53"/>
      <c r="LS40" s="53"/>
      <c r="LT40" s="22">
        <v>0.20050000000000001</v>
      </c>
      <c r="LU40" s="22">
        <v>0.2009</v>
      </c>
      <c r="LV40" s="22">
        <v>0.17949999999999999</v>
      </c>
      <c r="LW40" s="22">
        <v>0.16300000000000001</v>
      </c>
      <c r="LX40" s="22">
        <v>0.17649999999999999</v>
      </c>
      <c r="LY40" s="53"/>
      <c r="LZ40" s="53"/>
      <c r="MA40" s="22">
        <v>0.16600000000000001</v>
      </c>
      <c r="MB40" s="22">
        <v>0.16089999999999999</v>
      </c>
      <c r="MC40" s="22">
        <v>0.15989999999999999</v>
      </c>
      <c r="MD40" s="22">
        <v>0.15390000000000001</v>
      </c>
      <c r="ME40" s="22">
        <v>0.14069999999999999</v>
      </c>
      <c r="MF40" s="495" t="s">
        <v>32</v>
      </c>
      <c r="MG40" s="3" t="s">
        <v>33</v>
      </c>
      <c r="MH40" s="495" t="s">
        <v>34</v>
      </c>
      <c r="MK40" t="s">
        <v>62</v>
      </c>
      <c r="NE40" s="53" t="s">
        <v>62</v>
      </c>
      <c r="NF40" s="53"/>
      <c r="NG40" s="22">
        <v>0.1237</v>
      </c>
      <c r="NH40" s="22">
        <v>0.1356</v>
      </c>
      <c r="NI40" s="22">
        <v>0.1404</v>
      </c>
      <c r="NJ40" s="22">
        <v>0.1318</v>
      </c>
      <c r="NK40" s="22">
        <v>0.13270000000000001</v>
      </c>
      <c r="NL40" s="53"/>
      <c r="NM40" s="53"/>
      <c r="NN40" s="22">
        <v>0.12809999999999999</v>
      </c>
      <c r="NO40" s="22">
        <v>0.1545</v>
      </c>
      <c r="NP40" s="22">
        <v>0.15379999999999999</v>
      </c>
      <c r="NQ40" s="22">
        <v>0.1479</v>
      </c>
      <c r="NR40" s="22">
        <v>0.13789999999999999</v>
      </c>
      <c r="NS40" s="53"/>
      <c r="NT40" s="53"/>
      <c r="NU40" s="22">
        <v>0.10920000000000001</v>
      </c>
      <c r="NV40" s="22">
        <v>0.11310000000000001</v>
      </c>
      <c r="NW40" s="22">
        <v>0.13950000000000001</v>
      </c>
      <c r="NX40" s="22">
        <v>0.12809999999999999</v>
      </c>
      <c r="NY40" s="15"/>
      <c r="NZ40" s="53"/>
      <c r="OA40" s="53"/>
      <c r="OB40" s="53"/>
      <c r="OC40" s="53"/>
      <c r="OD40" s="53"/>
      <c r="OE40" s="53"/>
      <c r="OF40" s="53"/>
      <c r="OG40" s="53"/>
      <c r="OH40" s="53"/>
      <c r="OI40" s="53"/>
      <c r="OJ40" s="495" t="s">
        <v>32</v>
      </c>
      <c r="OK40" s="3" t="s">
        <v>33</v>
      </c>
      <c r="OL40" s="495" t="s">
        <v>34</v>
      </c>
      <c r="OO40" t="s">
        <v>62</v>
      </c>
      <c r="OS40" t="s">
        <v>62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I41" s="30">
        <v>0.1095</v>
      </c>
      <c r="IJ41" s="40">
        <v>9.7100000000000006E-2</v>
      </c>
      <c r="IK41" s="30">
        <v>0.1116</v>
      </c>
      <c r="IL41" s="30">
        <v>0.129</v>
      </c>
      <c r="IM41" s="30">
        <v>0.13100000000000001</v>
      </c>
      <c r="IN41" s="6" t="s">
        <v>62</v>
      </c>
      <c r="IO41" s="6"/>
      <c r="IP41" s="30">
        <v>0.13650000000000001</v>
      </c>
      <c r="IQ41" s="30">
        <v>0.13519999999999999</v>
      </c>
      <c r="IR41" s="30">
        <v>0.17430000000000001</v>
      </c>
      <c r="IS41" s="30">
        <v>0.1492</v>
      </c>
      <c r="IT41" s="30">
        <v>0.18559999999999999</v>
      </c>
      <c r="IU41" s="6" t="s">
        <v>62</v>
      </c>
      <c r="IV41" s="6"/>
      <c r="IW41" s="30">
        <v>0.1885</v>
      </c>
      <c r="IX41" s="30">
        <v>0.19819999999999999</v>
      </c>
      <c r="IY41" s="30">
        <v>0.20860000000000001</v>
      </c>
      <c r="IZ41" s="30">
        <v>0.2039</v>
      </c>
      <c r="JA41" s="30">
        <v>0.20219999999999999</v>
      </c>
      <c r="JB41" s="6" t="s">
        <v>62</v>
      </c>
      <c r="JC41" s="6"/>
      <c r="JD41" s="30">
        <v>0.18590000000000001</v>
      </c>
      <c r="JE41" s="30">
        <v>0.1731</v>
      </c>
      <c r="JF41" s="30">
        <v>0.11169999999999999</v>
      </c>
      <c r="JG41" s="30">
        <v>0.108</v>
      </c>
      <c r="JH41" s="30">
        <v>0.12640000000000001</v>
      </c>
      <c r="JI41" s="6"/>
      <c r="JJ41" s="6"/>
      <c r="JK41" s="30">
        <v>0.13830000000000001</v>
      </c>
      <c r="JL41" s="30">
        <v>0.114</v>
      </c>
      <c r="JM41" s="6" t="s">
        <v>62</v>
      </c>
      <c r="JN41" s="479">
        <f>MIN(JN2:JN8,JN10:JN15,JN17:JN21,JN23:JN26,JN28:JN30,JN32:JN33,JN35)</f>
        <v>-1.26E-2</v>
      </c>
      <c r="JO41" s="51">
        <f>AVERAGE(JO2:JO8,JO10:JO15,JO17:JO21,JO23:JO26,JO28:JO30,JO32:JO33,JO35)</f>
        <v>4.1233766233766234E-4</v>
      </c>
      <c r="JP41" s="477">
        <f>MAX(JP2:JP8,JP10:JP15,JP17:JP21,JP23:JP26,JP28:JP30,JP32:JP33,JP35)</f>
        <v>1.12E-2</v>
      </c>
      <c r="JS41" t="s">
        <v>62</v>
      </c>
      <c r="KZ41" t="s">
        <v>62</v>
      </c>
      <c r="LA41" s="30">
        <v>9.1899999999999996E-2</v>
      </c>
      <c r="LB41" s="30">
        <v>8.6300000000000002E-2</v>
      </c>
      <c r="LC41" s="30">
        <v>8.2600000000000007E-2</v>
      </c>
      <c r="LD41" s="53"/>
      <c r="LE41" s="53"/>
      <c r="LF41" s="30">
        <v>6.9599999999999995E-2</v>
      </c>
      <c r="LG41" s="30">
        <v>9.0200000000000002E-2</v>
      </c>
      <c r="LH41" s="30">
        <v>7.6300000000000007E-2</v>
      </c>
      <c r="LI41" s="30">
        <v>6.3200000000000006E-2</v>
      </c>
      <c r="LJ41" s="40">
        <v>7.2900000000000006E-2</v>
      </c>
      <c r="LK41" s="53"/>
      <c r="LL41" s="53"/>
      <c r="LM41" s="7">
        <v>3.9300000000000002E-2</v>
      </c>
      <c r="LN41" s="40">
        <v>6.1199999999999997E-2</v>
      </c>
      <c r="LO41" s="40">
        <v>8.1299999999999997E-2</v>
      </c>
      <c r="LP41" s="7">
        <v>8.1500000000000003E-2</v>
      </c>
      <c r="LQ41" s="7">
        <v>9.8100000000000007E-2</v>
      </c>
      <c r="LR41" s="53"/>
      <c r="LS41" s="53"/>
      <c r="LT41" s="40">
        <v>0.1037</v>
      </c>
      <c r="LU41" s="40">
        <v>0.1318</v>
      </c>
      <c r="LV41" s="40">
        <v>0.1216</v>
      </c>
      <c r="LW41" s="7">
        <v>8.14E-2</v>
      </c>
      <c r="LX41" s="40">
        <v>7.6700000000000004E-2</v>
      </c>
      <c r="LY41" s="53"/>
      <c r="LZ41" s="53"/>
      <c r="MA41" s="40">
        <v>8.6099999999999996E-2</v>
      </c>
      <c r="MB41" s="7">
        <v>7.9899999999999999E-2</v>
      </c>
      <c r="MC41" s="7">
        <v>9.3600000000000003E-2</v>
      </c>
      <c r="MD41" s="7">
        <v>9.4500000000000001E-2</v>
      </c>
      <c r="ME41" s="7">
        <v>6.5500000000000003E-2</v>
      </c>
      <c r="MF41" s="53">
        <f>MIN(MF2:MF8,MF10:MF15,MF17:MF21,MF23:MF26,MF28:MF30,MF32:MF33,MF35)</f>
        <v>-1.35E-2</v>
      </c>
      <c r="MG41" s="51">
        <f>AVERAGE(MG2:MG8,MG10:MG15,MG17:MG21,MG23:MG26,MG28:MG30,MG32:MG33,MG35)</f>
        <v>-6.1413043478260863E-4</v>
      </c>
      <c r="MH41" s="53">
        <f>MAX(MH2:MH8,MH10:MH15,MH17:MH21,MH23:MH26,MH28:MH30,MH32:MH33,MH35)</f>
        <v>1.0800000000000001E-2</v>
      </c>
      <c r="ND41" t="s">
        <v>62</v>
      </c>
      <c r="NE41" s="53"/>
      <c r="NF41" s="53"/>
      <c r="NG41" s="16">
        <v>5.5399999999999998E-2</v>
      </c>
      <c r="NH41" s="16">
        <v>5.3800000000000001E-2</v>
      </c>
      <c r="NI41" s="40">
        <v>4.8300000000000003E-2</v>
      </c>
      <c r="NJ41" s="16">
        <v>7.1800000000000003E-2</v>
      </c>
      <c r="NK41" s="16">
        <v>8.4400000000000003E-2</v>
      </c>
      <c r="NL41" s="53"/>
      <c r="NM41" s="53"/>
      <c r="NN41" s="40">
        <v>0.10580000000000001</v>
      </c>
      <c r="NO41" s="16">
        <v>0.1111</v>
      </c>
      <c r="NP41" s="16">
        <v>0.1061</v>
      </c>
      <c r="NQ41" s="16">
        <v>0.10100000000000001</v>
      </c>
      <c r="NR41" s="16">
        <v>9.8199999999999996E-2</v>
      </c>
      <c r="NS41" s="53"/>
      <c r="NT41" s="53"/>
      <c r="NU41" s="16">
        <v>0.11310000000000001</v>
      </c>
      <c r="NV41" s="16">
        <v>8.7800000000000003E-2</v>
      </c>
      <c r="NW41" s="16">
        <v>8.3599999999999994E-2</v>
      </c>
      <c r="NX41" s="40">
        <v>0.124</v>
      </c>
      <c r="NY41" s="6"/>
      <c r="NZ41" s="53"/>
      <c r="OA41" s="53"/>
      <c r="OB41" s="53"/>
      <c r="OC41" s="53"/>
      <c r="OD41" s="53"/>
      <c r="OE41" s="53"/>
      <c r="OF41" s="53"/>
      <c r="OG41" s="53"/>
      <c r="OH41" s="53"/>
      <c r="OI41" s="53"/>
      <c r="OJ41" s="53">
        <f>MIN(OJ2:OJ8,OJ10:OJ15,OJ17:OJ21,OJ23:OJ26,OJ28:OJ30,OJ32:OJ33,OJ35)</f>
        <v>-1.26E-2</v>
      </c>
      <c r="OK41" s="51">
        <f>AVERAGE(OK2:OK8,OK10:OK15,OK17:OK21,OK23:OK26,OK28:OK30,OK32:OK33,OK35)</f>
        <v>-1.3239795918367346E-4</v>
      </c>
      <c r="OL41" s="53">
        <f>MAX(OL2:OL8,OL10:OL15,OL17:OL21,OL23:OL26,OL28:OL30,OL32:OL33,OL35)</f>
        <v>9.5999999999999992E-3</v>
      </c>
      <c r="PL41" t="s">
        <v>62</v>
      </c>
      <c r="PM41" t="s">
        <v>62</v>
      </c>
      <c r="PN41" s="53"/>
      <c r="PO41" s="53"/>
      <c r="PP41" s="53"/>
      <c r="PQ41" s="53"/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0</v>
      </c>
      <c r="QT41" s="51" t="e">
        <f>AVERAGE(QT2:QT8,QT10:QT15,QT17:QT21,QT23:QT26,QT28:QT30,QT32:QT33,QT35)</f>
        <v>#DIV/0!</v>
      </c>
      <c r="QU41" s="53">
        <f>MAX(QU2:QU8,QU10:QU15,QU17:QU21,QU23:QU26,QU28:QU30,QU32:QU33,QU35)</f>
        <v>0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G42" t="s">
        <v>62</v>
      </c>
      <c r="IH42" t="s">
        <v>62</v>
      </c>
      <c r="II42" s="40">
        <v>0.1013</v>
      </c>
      <c r="IJ42" s="30">
        <v>7.5999999999999998E-2</v>
      </c>
      <c r="IK42" s="40">
        <v>7.9399999999999998E-2</v>
      </c>
      <c r="IL42" s="40">
        <v>8.6400000000000005E-2</v>
      </c>
      <c r="IM42" s="40">
        <v>8.2900000000000001E-2</v>
      </c>
      <c r="IO42" s="6"/>
      <c r="IP42" s="40">
        <v>0.1053</v>
      </c>
      <c r="IQ42" s="40">
        <v>9.6699999999999994E-2</v>
      </c>
      <c r="IR42" s="40">
        <v>8.6199999999999999E-2</v>
      </c>
      <c r="IS42" s="40">
        <v>7.7399999999999997E-2</v>
      </c>
      <c r="IT42" s="40">
        <v>9.01E-2</v>
      </c>
      <c r="IV42" s="6"/>
      <c r="IW42" s="40">
        <v>6.4799999999999996E-2</v>
      </c>
      <c r="IX42" s="40">
        <v>8.14E-2</v>
      </c>
      <c r="IY42" s="40">
        <v>9.4E-2</v>
      </c>
      <c r="IZ42" s="40">
        <v>9.4E-2</v>
      </c>
      <c r="JA42" s="40">
        <v>8.4000000000000005E-2</v>
      </c>
      <c r="JC42" s="6"/>
      <c r="JD42" s="40">
        <v>0.1115</v>
      </c>
      <c r="JE42" s="40">
        <v>8.6699999999999999E-2</v>
      </c>
      <c r="JF42" s="40">
        <v>8.5900000000000004E-2</v>
      </c>
      <c r="JG42" s="40">
        <v>8.1100000000000005E-2</v>
      </c>
      <c r="JH42" s="40">
        <v>7.9200000000000007E-2</v>
      </c>
      <c r="JI42" s="6"/>
      <c r="JJ42" s="6"/>
      <c r="JK42" s="40">
        <v>7.0099999999999996E-2</v>
      </c>
      <c r="JL42" s="40">
        <v>8.9599999999999999E-2</v>
      </c>
      <c r="JM42" s="52"/>
      <c r="JN42" s="480" t="s">
        <v>40</v>
      </c>
      <c r="JO42" s="54" t="s">
        <v>73</v>
      </c>
      <c r="JP42" s="481" t="s">
        <v>52</v>
      </c>
      <c r="KZ42" t="s">
        <v>62</v>
      </c>
      <c r="LA42" s="40">
        <v>7.7299999999999994E-2</v>
      </c>
      <c r="LB42" s="40">
        <v>7.0900000000000005E-2</v>
      </c>
      <c r="LC42" s="40">
        <v>6.7599999999999993E-2</v>
      </c>
      <c r="LD42" s="53"/>
      <c r="LE42" s="53"/>
      <c r="LF42" s="40">
        <v>6.8400000000000002E-2</v>
      </c>
      <c r="LG42" s="40">
        <v>5.3100000000000001E-2</v>
      </c>
      <c r="LH42" s="40">
        <v>6.1899999999999997E-2</v>
      </c>
      <c r="LI42" s="40">
        <v>5.3600000000000002E-2</v>
      </c>
      <c r="LJ42" s="30">
        <v>6.6699999999999995E-2</v>
      </c>
      <c r="LK42" s="53"/>
      <c r="LL42" s="53"/>
      <c r="LM42" s="40">
        <v>4.5600000000000002E-2</v>
      </c>
      <c r="LN42" s="7">
        <v>4.9700000000000001E-2</v>
      </c>
      <c r="LO42" s="7">
        <v>5.8299999999999998E-2</v>
      </c>
      <c r="LP42" s="40">
        <v>8.7099999999999997E-2</v>
      </c>
      <c r="LQ42" s="40">
        <v>9.8100000000000007E-2</v>
      </c>
      <c r="LR42" s="53"/>
      <c r="LS42" s="53"/>
      <c r="LT42" s="7">
        <v>8.3400000000000002E-2</v>
      </c>
      <c r="LU42" s="7">
        <v>9.6799999999999997E-2</v>
      </c>
      <c r="LV42" s="7">
        <v>0.1012</v>
      </c>
      <c r="LW42" s="40">
        <v>7.9100000000000004E-2</v>
      </c>
      <c r="LX42" s="7">
        <v>5.8500000000000003E-2</v>
      </c>
      <c r="LY42" s="53"/>
      <c r="LZ42" s="53"/>
      <c r="MA42" s="7">
        <v>6.9400000000000003E-2</v>
      </c>
      <c r="MB42" s="40">
        <v>6.59E-2</v>
      </c>
      <c r="MC42" s="40">
        <v>6.6400000000000001E-2</v>
      </c>
      <c r="MD42" s="40">
        <v>7.7100000000000002E-2</v>
      </c>
      <c r="ME42" s="16">
        <v>4.3900000000000002E-2</v>
      </c>
      <c r="MF42" s="47" t="s">
        <v>63</v>
      </c>
      <c r="MG42" s="54" t="s">
        <v>73</v>
      </c>
      <c r="MH42" s="22" t="s">
        <v>37</v>
      </c>
      <c r="NC42" t="s">
        <v>62</v>
      </c>
      <c r="ND42" t="s">
        <v>62</v>
      </c>
      <c r="NE42" s="53"/>
      <c r="NF42" s="53"/>
      <c r="NG42" s="30">
        <v>4.02E-2</v>
      </c>
      <c r="NH42" s="40">
        <v>5.1499999999999997E-2</v>
      </c>
      <c r="NI42" s="16">
        <v>4.6600000000000003E-2</v>
      </c>
      <c r="NJ42" s="40">
        <v>6.2199999999999998E-2</v>
      </c>
      <c r="NK42" s="40">
        <v>8.1699999999999995E-2</v>
      </c>
      <c r="NL42" s="53"/>
      <c r="NM42" s="53"/>
      <c r="NN42" s="16">
        <v>9.6199999999999994E-2</v>
      </c>
      <c r="NO42" s="40">
        <v>9.98E-2</v>
      </c>
      <c r="NP42" s="40">
        <v>8.2199999999999995E-2</v>
      </c>
      <c r="NQ42" s="40">
        <v>9.1700000000000004E-2</v>
      </c>
      <c r="NR42" s="40">
        <v>8.2799999999999999E-2</v>
      </c>
      <c r="NS42" s="53"/>
      <c r="NT42" s="53"/>
      <c r="NU42" s="40">
        <v>8.5800000000000001E-2</v>
      </c>
      <c r="NV42" s="7">
        <v>7.2300000000000003E-2</v>
      </c>
      <c r="NW42" s="40">
        <v>0.12139999999999999</v>
      </c>
      <c r="NX42" s="16">
        <v>7.8399999999999997E-2</v>
      </c>
      <c r="NY42" s="6"/>
      <c r="NZ42" s="53"/>
      <c r="OA42" s="53"/>
      <c r="OB42" s="53"/>
      <c r="OC42" s="53"/>
      <c r="OD42" s="53"/>
      <c r="OE42" s="53"/>
      <c r="OF42" s="53"/>
      <c r="OG42" s="53"/>
      <c r="OH42" s="53"/>
      <c r="OI42" s="53"/>
      <c r="OJ42" s="53"/>
      <c r="OK42" s="54" t="s">
        <v>73</v>
      </c>
      <c r="OL42" s="53"/>
      <c r="OS42" t="s">
        <v>62</v>
      </c>
      <c r="PL42" t="s">
        <v>62</v>
      </c>
      <c r="PM42" t="s">
        <v>62</v>
      </c>
      <c r="PN42" s="53"/>
      <c r="PO42" s="53"/>
      <c r="PP42" s="53"/>
      <c r="PQ42" s="53"/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G43" t="s">
        <v>62</v>
      </c>
      <c r="II43" s="34">
        <v>9.8199999999999996E-2</v>
      </c>
      <c r="IJ43" s="34">
        <v>5.33E-2</v>
      </c>
      <c r="IK43" s="34">
        <v>6.7299999999999999E-2</v>
      </c>
      <c r="IL43" s="34">
        <v>5.1700000000000003E-2</v>
      </c>
      <c r="IM43" s="34">
        <v>3.5299999999999998E-2</v>
      </c>
      <c r="IN43" s="6" t="s">
        <v>62</v>
      </c>
      <c r="IO43" s="6"/>
      <c r="IP43" s="34">
        <v>2.7300000000000001E-2</v>
      </c>
      <c r="IQ43" s="34">
        <v>2.92E-2</v>
      </c>
      <c r="IR43" s="34">
        <v>3.9399999999999998E-2</v>
      </c>
      <c r="IS43" s="34">
        <v>2.3400000000000001E-2</v>
      </c>
      <c r="IT43" s="34">
        <v>4.5100000000000001E-2</v>
      </c>
      <c r="IU43" s="6" t="s">
        <v>62</v>
      </c>
      <c r="IV43" s="6"/>
      <c r="IW43" s="34">
        <v>4.7800000000000002E-2</v>
      </c>
      <c r="IX43" s="34">
        <v>5.4100000000000002E-2</v>
      </c>
      <c r="IY43" s="34">
        <v>1.6299999999999999E-2</v>
      </c>
      <c r="IZ43" s="7">
        <v>2.3599999999999999E-2</v>
      </c>
      <c r="JA43" s="7">
        <v>1.9699999999999999E-2</v>
      </c>
      <c r="JB43" s="6" t="s">
        <v>62</v>
      </c>
      <c r="JC43" s="6"/>
      <c r="JD43" s="7">
        <v>2.07E-2</v>
      </c>
      <c r="JE43" s="7">
        <v>4.4200000000000003E-2</v>
      </c>
      <c r="JF43" s="7">
        <v>8.5099999999999995E-2</v>
      </c>
      <c r="JG43" s="7">
        <v>7.6300000000000007E-2</v>
      </c>
      <c r="JH43" s="7">
        <v>6.0900000000000003E-2</v>
      </c>
      <c r="JI43" s="6"/>
      <c r="JJ43" s="6"/>
      <c r="JK43" s="7">
        <v>5.1900000000000002E-2</v>
      </c>
      <c r="JL43" s="7">
        <v>3.2899999999999999E-2</v>
      </c>
      <c r="JM43" s="6" t="s">
        <v>62</v>
      </c>
      <c r="JN43" s="478" t="s">
        <v>24</v>
      </c>
      <c r="JO43" s="54" t="s">
        <v>74</v>
      </c>
      <c r="JP43" s="476" t="s">
        <v>1</v>
      </c>
      <c r="KV43" t="s">
        <v>62</v>
      </c>
      <c r="LA43" s="7">
        <v>4.6899999999999997E-2</v>
      </c>
      <c r="LB43" s="7">
        <v>5.7200000000000001E-2</v>
      </c>
      <c r="LC43" s="7">
        <v>2.5700000000000001E-2</v>
      </c>
      <c r="LD43" s="53"/>
      <c r="LE43" s="53"/>
      <c r="LF43" s="7">
        <v>4.1099999999999998E-2</v>
      </c>
      <c r="LG43" s="7">
        <v>4.0300000000000002E-2</v>
      </c>
      <c r="LH43" s="7">
        <v>5.2900000000000003E-2</v>
      </c>
      <c r="LI43" s="7">
        <v>4.1700000000000001E-2</v>
      </c>
      <c r="LJ43" s="7">
        <v>2.9499999999999998E-2</v>
      </c>
      <c r="LK43" s="53"/>
      <c r="LL43" s="53"/>
      <c r="LM43" s="16">
        <v>0.04</v>
      </c>
      <c r="LN43" s="16">
        <v>3.3799999999999997E-2</v>
      </c>
      <c r="LO43" s="16">
        <v>3.9699999999999999E-2</v>
      </c>
      <c r="LP43" s="16">
        <v>4.02E-2</v>
      </c>
      <c r="LQ43" s="16">
        <v>4.7199999999999999E-2</v>
      </c>
      <c r="LR43" s="53"/>
      <c r="LS43" s="53"/>
      <c r="LT43" s="16">
        <v>3.9300000000000002E-2</v>
      </c>
      <c r="LU43" s="16">
        <v>5.2600000000000001E-2</v>
      </c>
      <c r="LV43" s="16">
        <v>5.4199999999999998E-2</v>
      </c>
      <c r="LW43" s="16">
        <v>5.8900000000000001E-2</v>
      </c>
      <c r="LX43" s="16">
        <v>5.4600000000000003E-2</v>
      </c>
      <c r="LY43" s="53"/>
      <c r="LZ43" s="53"/>
      <c r="MA43" s="16">
        <v>5.79E-2</v>
      </c>
      <c r="MB43" s="16">
        <v>4.9099999999999998E-2</v>
      </c>
      <c r="MC43" s="16">
        <v>4.3700000000000003E-2</v>
      </c>
      <c r="MD43" s="16">
        <v>4.4699999999999997E-2</v>
      </c>
      <c r="ME43" s="40">
        <v>3.5400000000000001E-2</v>
      </c>
      <c r="MF43" s="53" t="s">
        <v>13</v>
      </c>
      <c r="MG43" s="54" t="s">
        <v>74</v>
      </c>
      <c r="MH43" s="53" t="s">
        <v>3</v>
      </c>
      <c r="NE43" s="53"/>
      <c r="NF43" s="53"/>
      <c r="NG43" s="40">
        <v>3.5999999999999997E-2</v>
      </c>
      <c r="NH43" s="30">
        <v>4.7399999999999998E-2</v>
      </c>
      <c r="NI43" s="30">
        <v>3.4599999999999999E-2</v>
      </c>
      <c r="NJ43" s="30">
        <v>3.0099999999999998E-2</v>
      </c>
      <c r="NK43" s="30">
        <v>2.6200000000000001E-2</v>
      </c>
      <c r="NL43" s="53"/>
      <c r="NM43" s="53"/>
      <c r="NN43" s="7">
        <v>8.6999999999999994E-3</v>
      </c>
      <c r="NO43" s="7">
        <v>1.2200000000000001E-2</v>
      </c>
      <c r="NP43" s="7">
        <v>3.1899999999999998E-2</v>
      </c>
      <c r="NQ43" s="7">
        <v>3.4000000000000002E-2</v>
      </c>
      <c r="NR43" s="7">
        <v>7.6499999999999999E-2</v>
      </c>
      <c r="NS43" s="53"/>
      <c r="NT43" s="53"/>
      <c r="NU43" s="7">
        <v>8.3099999999999993E-2</v>
      </c>
      <c r="NV43" s="40">
        <v>9.5600000000000004E-2</v>
      </c>
      <c r="NW43" s="7">
        <v>4.4200000000000003E-2</v>
      </c>
      <c r="NX43" s="7">
        <v>-6.1999999999999998E-3</v>
      </c>
      <c r="NY43" s="6"/>
      <c r="NZ43" s="53"/>
      <c r="OA43" s="53"/>
      <c r="OB43" s="53"/>
      <c r="OC43" s="53"/>
      <c r="OD43" s="53"/>
      <c r="OE43" s="53"/>
      <c r="OF43" s="53"/>
      <c r="OG43" s="53"/>
      <c r="OH43" s="53"/>
      <c r="OI43" s="53"/>
      <c r="OJ43" s="53"/>
      <c r="OK43" s="54" t="s">
        <v>74</v>
      </c>
      <c r="OL43" s="53"/>
      <c r="PL43" t="s">
        <v>62</v>
      </c>
      <c r="PN43" s="53"/>
      <c r="PO43" s="53"/>
      <c r="PP43" s="53"/>
      <c r="PQ43" s="53"/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G44" t="s">
        <v>62</v>
      </c>
      <c r="II44" s="7">
        <v>-2.7699999999999999E-2</v>
      </c>
      <c r="IJ44" s="7">
        <v>-1.4200000000000001E-2</v>
      </c>
      <c r="IK44" s="7">
        <v>-2.4799999999999999E-2</v>
      </c>
      <c r="IL44" s="7">
        <v>-1.01E-2</v>
      </c>
      <c r="IM44" s="7">
        <v>0</v>
      </c>
      <c r="IN44" t="s">
        <v>62</v>
      </c>
      <c r="IO44" s="6"/>
      <c r="IP44" s="7">
        <v>-1.8700000000000001E-2</v>
      </c>
      <c r="IQ44" s="7">
        <v>-1.9800000000000002E-2</v>
      </c>
      <c r="IR44" s="7">
        <v>-3.1099999999999999E-2</v>
      </c>
      <c r="IS44" s="7">
        <v>-4.1999999999999997E-3</v>
      </c>
      <c r="IT44" s="16">
        <v>-1.4999999999999999E-2</v>
      </c>
      <c r="IU44" t="s">
        <v>62</v>
      </c>
      <c r="IV44" s="6"/>
      <c r="IW44" s="16">
        <v>-6.7000000000000002E-3</v>
      </c>
      <c r="IX44" s="7">
        <v>-1.23E-2</v>
      </c>
      <c r="IY44" s="16">
        <v>6.8999999999999999E-3</v>
      </c>
      <c r="IZ44" s="16">
        <v>-8.9999999999999993E-3</v>
      </c>
      <c r="JA44" s="16">
        <v>-1.6999999999999999E-3</v>
      </c>
      <c r="JB44" t="s">
        <v>62</v>
      </c>
      <c r="JC44" s="6"/>
      <c r="JD44" s="16">
        <v>1.26E-2</v>
      </c>
      <c r="JE44" s="16">
        <v>1.67E-2</v>
      </c>
      <c r="JF44" s="16">
        <v>5.7000000000000002E-3</v>
      </c>
      <c r="JG44" s="16">
        <v>-1.6E-2</v>
      </c>
      <c r="JH44" s="34">
        <v>1E-4</v>
      </c>
      <c r="JI44" s="6"/>
      <c r="JJ44" s="6"/>
      <c r="JK44" s="16">
        <v>4.8999999999999998E-3</v>
      </c>
      <c r="JL44" s="16">
        <v>8.3000000000000001E-3</v>
      </c>
      <c r="JM44" s="52" t="s">
        <v>62</v>
      </c>
      <c r="JN44" s="3" t="s">
        <v>32</v>
      </c>
      <c r="JO44" s="3" t="s">
        <v>33</v>
      </c>
      <c r="JP44" s="3" t="s">
        <v>34</v>
      </c>
      <c r="LA44" s="16">
        <v>9.5999999999999992E-3</v>
      </c>
      <c r="LB44" s="16">
        <v>4.5999999999999999E-3</v>
      </c>
      <c r="LC44" s="16">
        <v>-3.3E-3</v>
      </c>
      <c r="LD44" s="53"/>
      <c r="LE44" s="53"/>
      <c r="LF44" s="16">
        <v>1.4E-2</v>
      </c>
      <c r="LG44" s="16">
        <v>9.7999999999999997E-3</v>
      </c>
      <c r="LH44" s="16">
        <v>2.3900000000000001E-2</v>
      </c>
      <c r="LI44" s="16">
        <v>2.7199999999999998E-2</v>
      </c>
      <c r="LJ44" s="16">
        <v>3.44E-2</v>
      </c>
      <c r="LK44" s="53"/>
      <c r="LL44" s="53"/>
      <c r="LM44" s="30">
        <v>1.52E-2</v>
      </c>
      <c r="LN44" s="30">
        <v>2.3900000000000001E-2</v>
      </c>
      <c r="LO44" s="30">
        <v>1.2E-2</v>
      </c>
      <c r="LP44" s="30">
        <v>-8.0000000000000002E-3</v>
      </c>
      <c r="LQ44" s="30">
        <v>-1.83E-2</v>
      </c>
      <c r="LR44" s="53"/>
      <c r="LS44" s="53"/>
      <c r="LT44" s="30">
        <v>1.55E-2</v>
      </c>
      <c r="LU44" s="30">
        <v>3.3999999999999998E-3</v>
      </c>
      <c r="LV44" s="30">
        <v>7.1999999999999998E-3</v>
      </c>
      <c r="LW44" s="30">
        <v>6.4999999999999997E-3</v>
      </c>
      <c r="LX44" s="30">
        <v>1.7100000000000001E-2</v>
      </c>
      <c r="LY44" s="53"/>
      <c r="LZ44" s="53"/>
      <c r="MA44" s="30">
        <v>1.6899999999999998E-2</v>
      </c>
      <c r="MB44" s="30">
        <v>3.2399999999999998E-2</v>
      </c>
      <c r="MC44" s="30">
        <v>4.0500000000000001E-2</v>
      </c>
      <c r="MD44" s="30">
        <v>3.56E-2</v>
      </c>
      <c r="ME44" s="30">
        <v>3.2099999999999997E-2</v>
      </c>
      <c r="MF44" s="3" t="s">
        <v>32</v>
      </c>
      <c r="MG44" s="3" t="s">
        <v>33</v>
      </c>
      <c r="MH44" s="3" t="s">
        <v>34</v>
      </c>
      <c r="NE44" s="53"/>
      <c r="NF44" s="53"/>
      <c r="NG44" s="7">
        <v>2.63E-2</v>
      </c>
      <c r="NH44" s="7">
        <v>1.46E-2</v>
      </c>
      <c r="NI44" s="7">
        <v>2.7699999999999999E-2</v>
      </c>
      <c r="NJ44" s="7">
        <v>1.23E-2</v>
      </c>
      <c r="NK44" s="7">
        <v>-1.6799999999999999E-2</v>
      </c>
      <c r="NL44" s="53"/>
      <c r="NM44" s="53"/>
      <c r="NN44" s="30">
        <v>5.7999999999999996E-3</v>
      </c>
      <c r="NO44" s="30">
        <v>1.01E-2</v>
      </c>
      <c r="NP44" s="30">
        <v>-8.8000000000000005E-3</v>
      </c>
      <c r="NQ44" s="30">
        <v>-2.2499999999999999E-2</v>
      </c>
      <c r="NR44" s="47">
        <v>-1.8700000000000001E-2</v>
      </c>
      <c r="NS44" s="53"/>
      <c r="NT44" s="53"/>
      <c r="NU44" s="47">
        <v>-1.2E-2</v>
      </c>
      <c r="NV44" s="47">
        <v>-1.6E-2</v>
      </c>
      <c r="NW44" s="47">
        <v>-1.8700000000000001E-2</v>
      </c>
      <c r="NX44" s="47">
        <v>-7.3000000000000001E-3</v>
      </c>
      <c r="NY44" s="6"/>
      <c r="NZ44" s="53"/>
      <c r="OA44" s="53"/>
      <c r="OB44" s="53"/>
      <c r="OC44" s="53"/>
      <c r="OD44" s="53"/>
      <c r="OE44" s="53"/>
      <c r="OF44" s="53"/>
      <c r="OG44" s="53"/>
      <c r="OH44" s="53"/>
      <c r="OI44" s="53"/>
      <c r="OJ44" s="3" t="s">
        <v>32</v>
      </c>
      <c r="OK44" s="3" t="s">
        <v>33</v>
      </c>
      <c r="OL44" s="3" t="s">
        <v>34</v>
      </c>
      <c r="PL44" t="s">
        <v>62</v>
      </c>
      <c r="PN44" s="53"/>
      <c r="PO44" s="53"/>
      <c r="PP44" s="53"/>
      <c r="PQ44" s="53"/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G45" t="s">
        <v>62</v>
      </c>
      <c r="II45" s="16">
        <v>-8.9200000000000002E-2</v>
      </c>
      <c r="IJ45" s="16">
        <v>-8.3099999999999993E-2</v>
      </c>
      <c r="IK45" s="16">
        <v>-7.2999999999999995E-2</v>
      </c>
      <c r="IL45" s="16">
        <v>-6.4699999999999994E-2</v>
      </c>
      <c r="IM45" s="16">
        <v>-5.7599999999999998E-2</v>
      </c>
      <c r="IN45" s="6"/>
      <c r="IO45" s="6"/>
      <c r="IP45" s="16">
        <v>-4.3299999999999998E-2</v>
      </c>
      <c r="IQ45" s="16">
        <v>-4.1599999999999998E-2</v>
      </c>
      <c r="IR45" s="16">
        <v>-4.5600000000000002E-2</v>
      </c>
      <c r="IS45" s="16">
        <v>-2.9399999999999999E-2</v>
      </c>
      <c r="IT45" s="7">
        <v>-2.2599999999999999E-2</v>
      </c>
      <c r="IU45" s="6"/>
      <c r="IV45" s="6"/>
      <c r="IW45" s="7">
        <v>-1.95E-2</v>
      </c>
      <c r="IX45" s="16">
        <v>-1.34E-2</v>
      </c>
      <c r="IY45" s="7">
        <v>-5.3E-3</v>
      </c>
      <c r="IZ45" s="34">
        <v>-9.4999999999999998E-3</v>
      </c>
      <c r="JA45" s="34">
        <v>-4.4999999999999997E-3</v>
      </c>
      <c r="JB45" s="6"/>
      <c r="JC45" s="6"/>
      <c r="JD45" s="34">
        <v>-1.55E-2</v>
      </c>
      <c r="JE45" s="34">
        <v>-1.8499999999999999E-2</v>
      </c>
      <c r="JF45" s="34">
        <v>-6.1400000000000003E-2</v>
      </c>
      <c r="JG45" s="34">
        <v>-2.8299999999999999E-2</v>
      </c>
      <c r="JH45" s="16">
        <v>-1.8100000000000002E-2</v>
      </c>
      <c r="JI45" s="6"/>
      <c r="JJ45" s="6"/>
      <c r="JK45" s="34">
        <v>4.7000000000000002E-3</v>
      </c>
      <c r="JL45" s="34">
        <v>-2.7000000000000001E-3</v>
      </c>
      <c r="JM45" s="6"/>
      <c r="JN45" s="51">
        <f>MIN(JN9,JN16,JN22,JN27,JN31,JN34,JN36,JN37)</f>
        <v>-6.1400000000000003E-2</v>
      </c>
      <c r="JO45" s="51">
        <f>AVERAGE(JO9,JO16,JO22,JO27,JO31,JO34,JO36,JO37)</f>
        <v>1.1519648082658485E-19</v>
      </c>
      <c r="JP45" s="51">
        <f>MAX(JP9,JP16,JP22,JP27,JP31,JP34,JP36,JP37)</f>
        <v>4.8399999999999999E-2</v>
      </c>
      <c r="KA45" t="s">
        <v>62</v>
      </c>
      <c r="KY45" t="s">
        <v>62</v>
      </c>
      <c r="LA45" s="34">
        <v>-5.1999999999999998E-2</v>
      </c>
      <c r="LB45" s="34">
        <v>-4.7800000000000002E-2</v>
      </c>
      <c r="LC45" s="34">
        <v>-4.6800000000000001E-2</v>
      </c>
      <c r="LD45" s="53"/>
      <c r="LE45" s="53"/>
      <c r="LF45" s="34">
        <v>-7.6399999999999996E-2</v>
      </c>
      <c r="LG45" s="34">
        <v>-8.7300000000000003E-2</v>
      </c>
      <c r="LH45" s="34">
        <v>-0.1062</v>
      </c>
      <c r="LI45" s="34">
        <v>-0.1048</v>
      </c>
      <c r="LJ45" s="34">
        <v>-0.105</v>
      </c>
      <c r="LK45" s="53"/>
      <c r="LL45" s="53"/>
      <c r="LM45" s="47">
        <v>-8.7999999999999995E-2</v>
      </c>
      <c r="LN45" s="47">
        <v>-0.1017</v>
      </c>
      <c r="LO45" s="47">
        <v>-9.1600000000000001E-2</v>
      </c>
      <c r="LP45" s="47">
        <v>-8.9599999999999999E-2</v>
      </c>
      <c r="LQ45" s="47">
        <v>-8.6300000000000002E-2</v>
      </c>
      <c r="LR45" s="53"/>
      <c r="LS45" s="53"/>
      <c r="LT45" s="47">
        <v>-9.8299999999999998E-2</v>
      </c>
      <c r="LU45" s="47">
        <v>-0.1169</v>
      </c>
      <c r="LV45" s="47">
        <v>-0.1021</v>
      </c>
      <c r="LW45" s="47">
        <v>-6.7199999999999996E-2</v>
      </c>
      <c r="LX45" s="47">
        <v>-6.7900000000000002E-2</v>
      </c>
      <c r="LY45" s="53"/>
      <c r="LZ45" s="53"/>
      <c r="MA45" s="47">
        <v>-7.6100000000000001E-2</v>
      </c>
      <c r="MB45" s="47">
        <v>-5.6800000000000003E-2</v>
      </c>
      <c r="MC45" s="47">
        <v>-6.0400000000000002E-2</v>
      </c>
      <c r="MD45" s="47">
        <v>-6.1800000000000001E-2</v>
      </c>
      <c r="ME45" s="47">
        <v>-5.0000000000000001E-4</v>
      </c>
      <c r="MF45" s="51">
        <f>MIN(MF9,MF16,MF22,MF27,MF31,MF34,MF36,MF37)</f>
        <v>-5.1499999999999997E-2</v>
      </c>
      <c r="MG45" s="51">
        <f>AVERAGE(MG9,MG16,MG22,MG27,MG31,MG34,MG36,MG37)</f>
        <v>0</v>
      </c>
      <c r="MH45" s="51">
        <f>MAX(MH9,MH16,MH22,MH27,MH31,MH34,MH36,MH37)</f>
        <v>6.1300000000000007E-2</v>
      </c>
      <c r="NE45" s="53"/>
      <c r="NF45" s="53"/>
      <c r="NG45" s="47">
        <v>-2.4199999999999999E-2</v>
      </c>
      <c r="NH45" s="47">
        <v>-4.1500000000000002E-2</v>
      </c>
      <c r="NI45" s="47">
        <v>-5.21E-2</v>
      </c>
      <c r="NJ45" s="47">
        <v>-6.2600000000000003E-2</v>
      </c>
      <c r="NK45" s="34">
        <v>-7.3899999999999993E-2</v>
      </c>
      <c r="NL45" s="53"/>
      <c r="NM45" s="53"/>
      <c r="NN45" s="47">
        <v>-7.6899999999999996E-2</v>
      </c>
      <c r="NO45" s="47">
        <v>-7.8399999999999997E-2</v>
      </c>
      <c r="NP45" s="47">
        <v>-5.7599999999999998E-2</v>
      </c>
      <c r="NQ45" s="47">
        <v>-4.8500000000000001E-2</v>
      </c>
      <c r="NR45" s="30">
        <v>-2.76E-2</v>
      </c>
      <c r="NS45" s="53"/>
      <c r="NT45" s="53"/>
      <c r="NU45" s="30">
        <v>-4.24E-2</v>
      </c>
      <c r="NV45" s="30">
        <v>-2.5999999999999999E-2</v>
      </c>
      <c r="NW45" s="30">
        <v>-4.5900000000000003E-2</v>
      </c>
      <c r="NX45" s="30">
        <v>-4.8599999999999997E-2</v>
      </c>
      <c r="NY45" s="6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1">
        <f>MIN(OJ9,OJ16,OJ22,OJ27,OJ31,OJ34,OJ36,OJ37)</f>
        <v>-5.04E-2</v>
      </c>
      <c r="OK45" s="51">
        <f>AVERAGE(OK9,OK16,OK22,OK27,OK31,OK34,OK36,OK37)</f>
        <v>0</v>
      </c>
      <c r="OL45" s="51">
        <f>MAX(OL9,OL16,OL22,OL27,OL31,OL34,OL36,OL37)</f>
        <v>4.99E-2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0</v>
      </c>
      <c r="QT45" s="51">
        <f>AVERAGE(QT9,QT16,QT22,QT27,QT31,QT34,QT36,QT37)</f>
        <v>0</v>
      </c>
      <c r="QU45" s="51">
        <f>MAX(QU9,QU16,QU22,QU27,QU31,QU34,QU36,QU37)</f>
        <v>0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G46" t="s">
        <v>62</v>
      </c>
      <c r="II46" s="86">
        <v>-0.22170000000000001</v>
      </c>
      <c r="IJ46" s="86">
        <v>-0.2056</v>
      </c>
      <c r="IK46" s="86">
        <v>-0.21740000000000001</v>
      </c>
      <c r="IL46" s="86">
        <v>-0.2172</v>
      </c>
      <c r="IM46" s="86">
        <v>-0.2089</v>
      </c>
      <c r="IN46" s="6"/>
      <c r="IO46" s="6"/>
      <c r="IP46" s="86">
        <v>-0.21779999999999999</v>
      </c>
      <c r="IQ46" s="86">
        <v>-0.2268</v>
      </c>
      <c r="IR46" s="47">
        <v>-0.2414</v>
      </c>
      <c r="IS46" s="86">
        <v>-0.2422</v>
      </c>
      <c r="IT46" s="86">
        <v>-0.25619999999999998</v>
      </c>
      <c r="IU46" s="6"/>
      <c r="IV46" s="6"/>
      <c r="IW46" s="86">
        <v>-0.26769999999999999</v>
      </c>
      <c r="IX46" s="86">
        <v>-0.2888</v>
      </c>
      <c r="IY46" s="47">
        <v>-0.29759999999999998</v>
      </c>
      <c r="IZ46" s="47">
        <v>-0.26469999999999999</v>
      </c>
      <c r="JA46" s="47">
        <v>-0.26679999999999998</v>
      </c>
      <c r="JB46" s="6"/>
      <c r="JC46" s="6"/>
      <c r="JD46" s="47">
        <v>-0.26939999999999997</v>
      </c>
      <c r="JE46" s="47">
        <v>-0.24079999999999999</v>
      </c>
      <c r="JF46" s="47">
        <v>-0.2218</v>
      </c>
      <c r="JG46" s="47">
        <v>-0.19550000000000001</v>
      </c>
      <c r="JH46" s="47">
        <v>-0.21149999999999999</v>
      </c>
      <c r="JI46" s="6"/>
      <c r="JJ46" s="6"/>
      <c r="JK46" s="47">
        <v>-0.22850000000000001</v>
      </c>
      <c r="JL46" s="47">
        <v>-0.23269999999999999</v>
      </c>
      <c r="JM46" s="6"/>
      <c r="JN46" s="30" t="s">
        <v>115</v>
      </c>
      <c r="JO46" s="54" t="s">
        <v>75</v>
      </c>
      <c r="JP46" s="22" t="s">
        <v>56</v>
      </c>
      <c r="KY46" t="s">
        <v>62</v>
      </c>
      <c r="LA46" s="47">
        <v>-0.21729999999999999</v>
      </c>
      <c r="LB46" s="47">
        <v>-0.21579999999999999</v>
      </c>
      <c r="LC46" s="47">
        <v>-0.218</v>
      </c>
      <c r="LD46" s="53"/>
      <c r="LE46" s="53"/>
      <c r="LF46" s="47">
        <v>-0.188</v>
      </c>
      <c r="LG46" s="47">
        <v>-0.15029999999999999</v>
      </c>
      <c r="LH46" s="47">
        <v>-0.12770000000000001</v>
      </c>
      <c r="LI46" s="47">
        <v>-0.11609999999999999</v>
      </c>
      <c r="LJ46" s="47">
        <v>-0.14299999999999999</v>
      </c>
      <c r="LK46" s="53"/>
      <c r="LL46" s="53"/>
      <c r="LM46" s="34">
        <v>-0.1305</v>
      </c>
      <c r="LN46" s="34">
        <v>-0.11310000000000001</v>
      </c>
      <c r="LO46" s="34">
        <v>-0.1226</v>
      </c>
      <c r="LP46" s="34">
        <v>-0.13450000000000001</v>
      </c>
      <c r="LQ46" s="34">
        <v>-0.1394</v>
      </c>
      <c r="LR46" s="53"/>
      <c r="LS46" s="53"/>
      <c r="LT46" s="34">
        <v>-0.13600000000000001</v>
      </c>
      <c r="LU46" s="34">
        <v>-0.1542</v>
      </c>
      <c r="LV46" s="34">
        <v>-0.1623</v>
      </c>
      <c r="LW46" s="34">
        <v>-0.1517</v>
      </c>
      <c r="LX46" s="34">
        <v>-0.13519999999999999</v>
      </c>
      <c r="LY46" s="53"/>
      <c r="LZ46" s="53"/>
      <c r="MA46" s="34">
        <v>-0.1346</v>
      </c>
      <c r="MB46" s="34">
        <v>-0.12609999999999999</v>
      </c>
      <c r="MC46" s="34">
        <v>-0.1484</v>
      </c>
      <c r="MD46" s="34">
        <v>-0.1507</v>
      </c>
      <c r="ME46" s="34">
        <v>-0.14660000000000001</v>
      </c>
      <c r="MF46" s="30" t="s">
        <v>115</v>
      </c>
      <c r="MG46" s="54" t="s">
        <v>75</v>
      </c>
      <c r="MH46" s="47" t="s">
        <v>72</v>
      </c>
      <c r="NC46" t="s">
        <v>62</v>
      </c>
      <c r="NE46" s="53"/>
      <c r="NF46" s="53"/>
      <c r="NG46" s="34">
        <v>-0.1108</v>
      </c>
      <c r="NH46" s="34">
        <v>-0.10539999999999999</v>
      </c>
      <c r="NI46" s="34">
        <v>-8.1900000000000001E-2</v>
      </c>
      <c r="NJ46" s="34">
        <v>-9.2200000000000004E-2</v>
      </c>
      <c r="NK46" s="47">
        <v>-7.8E-2</v>
      </c>
      <c r="NL46" s="53"/>
      <c r="NM46" s="53"/>
      <c r="NN46" s="34">
        <v>-0.1162</v>
      </c>
      <c r="NO46" s="34">
        <v>-0.1414</v>
      </c>
      <c r="NP46" s="34">
        <v>-0.13339999999999999</v>
      </c>
      <c r="NQ46" s="34">
        <v>-0.1416</v>
      </c>
      <c r="NR46" s="86">
        <v>-0.15870000000000001</v>
      </c>
      <c r="NS46" s="53"/>
      <c r="NT46" s="53"/>
      <c r="NU46" s="86">
        <v>-0.1555</v>
      </c>
      <c r="NV46" s="34">
        <v>-0.1535</v>
      </c>
      <c r="NW46" s="86">
        <v>-0.15260000000000001</v>
      </c>
      <c r="NX46" s="86">
        <v>-0.1027</v>
      </c>
      <c r="NY46" s="6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4" t="s">
        <v>75</v>
      </c>
      <c r="OL46" s="53"/>
      <c r="OV46" t="s">
        <v>62</v>
      </c>
      <c r="PG46" t="s">
        <v>62</v>
      </c>
      <c r="PL46" t="s">
        <v>62</v>
      </c>
      <c r="PN46" s="53"/>
      <c r="PO46" s="53"/>
      <c r="PP46" s="53"/>
      <c r="PQ46" s="53"/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I47" s="47">
        <v>-0.25950000000000001</v>
      </c>
      <c r="IJ47" s="47">
        <v>-0.245</v>
      </c>
      <c r="IK47" s="47">
        <v>-0.26800000000000002</v>
      </c>
      <c r="IL47" s="47">
        <v>-0.2646</v>
      </c>
      <c r="IM47" s="47">
        <v>-0.25750000000000001</v>
      </c>
      <c r="IN47" s="10" t="s">
        <v>62</v>
      </c>
      <c r="IO47" s="10"/>
      <c r="IP47" s="47">
        <v>-0.26290000000000002</v>
      </c>
      <c r="IQ47" s="47">
        <v>-0.2407</v>
      </c>
      <c r="IR47" s="86">
        <v>-0.2631</v>
      </c>
      <c r="IS47" s="47">
        <v>-0.26219999999999999</v>
      </c>
      <c r="IT47" s="47">
        <v>-0.30759999999999998</v>
      </c>
      <c r="IU47" s="10" t="s">
        <v>62</v>
      </c>
      <c r="IV47" s="10"/>
      <c r="IW47" s="47">
        <v>-0.30909999999999999</v>
      </c>
      <c r="IX47" s="47">
        <v>-0.30020000000000002</v>
      </c>
      <c r="IY47" s="86">
        <v>-0.30620000000000003</v>
      </c>
      <c r="IZ47" s="86">
        <v>-0.31859999999999999</v>
      </c>
      <c r="JA47" s="86">
        <v>-0.31359999999999999</v>
      </c>
      <c r="JB47" s="10" t="s">
        <v>62</v>
      </c>
      <c r="JC47" s="10"/>
      <c r="JD47" s="86">
        <v>-0.3236</v>
      </c>
      <c r="JE47" s="86">
        <v>-0.33550000000000002</v>
      </c>
      <c r="JF47" s="86">
        <v>-0.29830000000000001</v>
      </c>
      <c r="JG47" s="86">
        <v>-0.30659999999999998</v>
      </c>
      <c r="JH47" s="86">
        <v>-0.31540000000000001</v>
      </c>
      <c r="JI47" s="10"/>
      <c r="JJ47" s="10"/>
      <c r="JK47" s="86">
        <v>-0.3241</v>
      </c>
      <c r="JL47" s="86">
        <v>-0.3377</v>
      </c>
      <c r="JM47" s="10" t="s">
        <v>62</v>
      </c>
      <c r="JN47" s="61" t="s">
        <v>24</v>
      </c>
      <c r="JO47" s="61" t="s">
        <v>76</v>
      </c>
      <c r="JP47" s="61" t="s">
        <v>1</v>
      </c>
      <c r="LA47" s="86">
        <v>-0.3115</v>
      </c>
      <c r="LB47" s="86">
        <v>-0.312</v>
      </c>
      <c r="LC47" s="86">
        <v>-0.3201</v>
      </c>
      <c r="LD47" s="53"/>
      <c r="LE47" s="53"/>
      <c r="LF47" s="86">
        <v>-0.31490000000000001</v>
      </c>
      <c r="LG47" s="86">
        <v>-0.32750000000000001</v>
      </c>
      <c r="LH47" s="86">
        <v>-0.3251</v>
      </c>
      <c r="LI47" s="86">
        <v>-0.29630000000000001</v>
      </c>
      <c r="LJ47" s="86">
        <v>-0.27479999999999999</v>
      </c>
      <c r="LK47" s="53"/>
      <c r="LL47" s="53"/>
      <c r="LM47" s="86">
        <v>-0.22459999999999999</v>
      </c>
      <c r="LN47" s="86">
        <v>-0.23569999999999999</v>
      </c>
      <c r="LO47" s="86">
        <v>-0.22869999999999999</v>
      </c>
      <c r="LP47" s="86">
        <v>-0.21729999999999999</v>
      </c>
      <c r="LQ47" s="86">
        <v>-0.21060000000000001</v>
      </c>
      <c r="LR47" s="53"/>
      <c r="LS47" s="53"/>
      <c r="LT47" s="86">
        <v>-0.20810000000000001</v>
      </c>
      <c r="LU47" s="86">
        <v>-0.21440000000000001</v>
      </c>
      <c r="LV47" s="86">
        <v>-0.1993</v>
      </c>
      <c r="LW47" s="86">
        <v>-0.17</v>
      </c>
      <c r="LX47" s="86">
        <v>-0.18029999999999999</v>
      </c>
      <c r="LY47" s="53"/>
      <c r="LZ47" s="53"/>
      <c r="MA47" s="86">
        <v>-0.18559999999999999</v>
      </c>
      <c r="MB47" s="86">
        <v>-0.20530000000000001</v>
      </c>
      <c r="MC47" s="86">
        <v>-0.1953</v>
      </c>
      <c r="MD47" s="86">
        <v>-0.1933</v>
      </c>
      <c r="ME47" s="86">
        <v>-0.17050000000000001</v>
      </c>
      <c r="MF47" s="53" t="s">
        <v>13</v>
      </c>
      <c r="MG47" s="61" t="s">
        <v>76</v>
      </c>
      <c r="MH47" s="53" t="s">
        <v>31</v>
      </c>
      <c r="ML47" t="s">
        <v>62</v>
      </c>
      <c r="NE47" s="53"/>
      <c r="NF47" s="53"/>
      <c r="NG47" s="86">
        <v>-0.14660000000000001</v>
      </c>
      <c r="NH47" s="86">
        <v>-0.156</v>
      </c>
      <c r="NI47" s="86">
        <v>-0.1636</v>
      </c>
      <c r="NJ47" s="86">
        <v>-0.15340000000000001</v>
      </c>
      <c r="NK47" s="86">
        <v>-0.15629999999999999</v>
      </c>
      <c r="NL47" s="53"/>
      <c r="NM47" s="53" t="s">
        <v>62</v>
      </c>
      <c r="NN47" s="86">
        <v>-0.1515</v>
      </c>
      <c r="NO47" s="86">
        <v>-0.16789999999999999</v>
      </c>
      <c r="NP47" s="86">
        <v>-0.17419999999999999</v>
      </c>
      <c r="NQ47" s="86">
        <v>-0.16200000000000001</v>
      </c>
      <c r="NR47" s="34">
        <v>-0.19040000000000001</v>
      </c>
      <c r="NS47" s="53"/>
      <c r="NT47" s="53"/>
      <c r="NU47" s="34">
        <v>-0.18129999999999999</v>
      </c>
      <c r="NV47" s="86">
        <v>-0.17330000000000001</v>
      </c>
      <c r="NW47" s="34">
        <v>-0.17150000000000001</v>
      </c>
      <c r="NX47" s="34">
        <v>-0.16569999999999999</v>
      </c>
      <c r="NY47" s="10"/>
      <c r="NZ47" s="53" t="s">
        <v>62</v>
      </c>
      <c r="OA47" s="53" t="s">
        <v>62</v>
      </c>
      <c r="OB47" s="53"/>
      <c r="OC47" s="53"/>
      <c r="OD47" s="53"/>
      <c r="OE47" s="53"/>
      <c r="OF47" s="53"/>
      <c r="OG47" s="53"/>
      <c r="OH47" s="53"/>
      <c r="OI47" s="53"/>
      <c r="OJ47" s="53"/>
      <c r="OK47" s="61" t="s">
        <v>76</v>
      </c>
      <c r="OL47" s="53"/>
      <c r="OS47" t="s">
        <v>62</v>
      </c>
      <c r="OZ47" t="s">
        <v>62</v>
      </c>
      <c r="PB47" t="s">
        <v>62</v>
      </c>
      <c r="PN47" s="53"/>
      <c r="PO47" s="53"/>
      <c r="PP47" s="53"/>
      <c r="PQ47" s="53"/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7" customFormat="1" ht="15.75" thickBot="1" x14ac:dyDescent="0.3">
      <c r="A48" s="594" t="s">
        <v>92</v>
      </c>
      <c r="BS48" s="594" t="s">
        <v>92</v>
      </c>
      <c r="BT48" s="597" t="s">
        <v>93</v>
      </c>
      <c r="EK48" s="594" t="s">
        <v>90</v>
      </c>
      <c r="EL48" s="594" t="s">
        <v>94</v>
      </c>
      <c r="HC48" s="594" t="s">
        <v>90</v>
      </c>
      <c r="JU48" s="594" t="s">
        <v>90</v>
      </c>
      <c r="MM48" s="594" t="s">
        <v>90</v>
      </c>
      <c r="NN48" s="568"/>
      <c r="NO48" s="568"/>
      <c r="NP48" s="568"/>
      <c r="NQ48" s="568"/>
      <c r="NR48" s="568"/>
      <c r="NS48" s="568"/>
      <c r="NT48" s="568"/>
      <c r="NU48" s="568"/>
      <c r="NV48" s="568"/>
      <c r="NW48" s="568"/>
      <c r="NX48" s="568"/>
      <c r="NY48" s="568"/>
      <c r="PE48" s="594" t="s">
        <v>90</v>
      </c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297"/>
      <c r="OA49" s="73">
        <v>43636</v>
      </c>
      <c r="OB49" s="269"/>
      <c r="OC49" s="268"/>
      <c r="OD49" s="73">
        <v>43637</v>
      </c>
      <c r="OE49" s="269"/>
      <c r="OF49" s="241"/>
      <c r="OG49" s="63">
        <v>43640</v>
      </c>
      <c r="OH49" s="243"/>
      <c r="OI49" s="241"/>
      <c r="OJ49" s="63">
        <v>43641</v>
      </c>
      <c r="OK49" s="65"/>
      <c r="OL49" s="241"/>
      <c r="OM49" s="63">
        <v>43642</v>
      </c>
      <c r="ON49" s="243"/>
      <c r="OO49" s="241"/>
      <c r="OP49" s="63">
        <v>43643</v>
      </c>
      <c r="OQ49" s="243"/>
      <c r="OR49" s="241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245"/>
      <c r="PF49" s="67">
        <v>43647</v>
      </c>
      <c r="PG49" s="295"/>
      <c r="PH49" s="245"/>
      <c r="PI49" s="67">
        <v>43648</v>
      </c>
      <c r="PJ49" s="290"/>
      <c r="PK49" s="245"/>
      <c r="PL49" s="67">
        <v>43649</v>
      </c>
      <c r="PM49" s="247"/>
      <c r="PN49" s="245"/>
      <c r="PO49" s="67">
        <v>43650</v>
      </c>
      <c r="PP49" s="295"/>
      <c r="PQ49" s="245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25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258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11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119" t="s">
        <v>78</v>
      </c>
      <c r="PL50" s="55" t="s">
        <v>79</v>
      </c>
      <c r="PM50" s="120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98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91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121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121" t="s">
        <v>81</v>
      </c>
      <c r="PL51" s="54" t="s">
        <v>82</v>
      </c>
      <c r="PM51" s="122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06">
        <v>0.1439</v>
      </c>
      <c r="OA52" s="40">
        <v>0.14119999999999999</v>
      </c>
      <c r="OB52" s="22">
        <v>0.12809999999999999</v>
      </c>
      <c r="OC52" s="22"/>
      <c r="OD52" s="22"/>
      <c r="OE52" s="22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00">
        <v>0.1235</v>
      </c>
      <c r="OA53" s="22">
        <v>0.1258</v>
      </c>
      <c r="OB53" s="40">
        <v>0.124</v>
      </c>
      <c r="OC53" s="40"/>
      <c r="OD53" s="40"/>
      <c r="OE53" s="40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03">
        <v>8.9099999999999999E-2</v>
      </c>
      <c r="OA54" s="16">
        <v>9.7900000000000001E-2</v>
      </c>
      <c r="OB54" s="16">
        <v>7.8399999999999997E-2</v>
      </c>
      <c r="OC54" s="16"/>
      <c r="OD54" s="16"/>
      <c r="OE54" s="16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4.19E-2</v>
      </c>
      <c r="JQ55" s="53"/>
      <c r="JR55" s="53"/>
      <c r="JS55" s="53"/>
      <c r="JU55" s="127">
        <v>4.5900000000000003E-2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01">
        <v>1.41E-2</v>
      </c>
      <c r="OA55" s="7">
        <v>-1.9E-3</v>
      </c>
      <c r="OB55" s="7">
        <v>-6.1999999999999998E-3</v>
      </c>
      <c r="OC55" s="7"/>
      <c r="OD55" s="7"/>
      <c r="OE55" s="7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99">
        <v>-1.72E-2</v>
      </c>
      <c r="OA56" s="47">
        <v>-3.7499999999999999E-2</v>
      </c>
      <c r="OB56" s="47">
        <v>-7.3000000000000001E-3</v>
      </c>
      <c r="OC56" s="47"/>
      <c r="OD56" s="47"/>
      <c r="OE56" s="47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04">
        <v>-5.0999999999999997E-2</v>
      </c>
      <c r="OA57" s="30">
        <v>-3.8699999999999998E-2</v>
      </c>
      <c r="OB57" s="30">
        <v>-4.8599999999999997E-2</v>
      </c>
      <c r="OC57" s="30"/>
      <c r="OD57" s="30"/>
      <c r="OE57" s="30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02">
        <v>-0.14710000000000001</v>
      </c>
      <c r="OA58" s="86">
        <v>-0.1303</v>
      </c>
      <c r="OB58" s="86">
        <v>-0.1027</v>
      </c>
      <c r="OC58" s="86"/>
      <c r="OD58" s="86"/>
      <c r="OE58" s="86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05">
        <v>-0.15529999999999999</v>
      </c>
      <c r="OA59" s="34">
        <v>-0.1565</v>
      </c>
      <c r="OB59" s="34">
        <v>-0.16569999999999999</v>
      </c>
      <c r="OC59" s="34"/>
      <c r="OD59" s="34"/>
      <c r="OE59" s="34"/>
      <c r="OF59" s="487"/>
      <c r="OG59" s="53"/>
      <c r="OH59" s="488"/>
      <c r="OI59" s="487"/>
      <c r="OJ59" s="53"/>
      <c r="OK59" s="92"/>
      <c r="OL59" s="487"/>
      <c r="OM59" s="53"/>
      <c r="ON59" s="488"/>
      <c r="OO59" s="487"/>
      <c r="OP59" s="53"/>
      <c r="OQ59" s="488"/>
      <c r="OR59" s="487"/>
      <c r="OS59" s="53"/>
      <c r="OT59" s="488"/>
      <c r="OU59" s="487"/>
      <c r="OV59" s="53"/>
      <c r="OW59" s="488"/>
      <c r="OX59" s="489"/>
      <c r="OY59" s="53"/>
      <c r="OZ59" s="53"/>
      <c r="PA59" s="53"/>
      <c r="PB59" s="53"/>
      <c r="PC59" s="53"/>
      <c r="PE59" s="487"/>
      <c r="PF59" s="53"/>
      <c r="PG59" s="488"/>
      <c r="PH59" s="487"/>
      <c r="PI59" s="53"/>
      <c r="PJ59" s="488"/>
      <c r="PK59" s="487"/>
      <c r="PL59" s="53"/>
      <c r="PM59" s="488"/>
      <c r="PN59" s="487"/>
      <c r="PO59" s="53"/>
      <c r="PP59" s="488"/>
      <c r="PQ59" s="487"/>
      <c r="PR59" s="53"/>
      <c r="PS59" s="488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107">
        <v>-3.62</v>
      </c>
      <c r="OA60" s="56">
        <v>-1.33</v>
      </c>
      <c r="OB60" s="78">
        <v>-7.74</v>
      </c>
      <c r="OC60" s="77"/>
      <c r="OD60" s="56"/>
      <c r="OE60" s="78"/>
      <c r="OF60" s="77"/>
      <c r="OG60" s="56"/>
      <c r="OH60" s="78"/>
      <c r="OI60" s="77"/>
      <c r="OJ60" s="56"/>
      <c r="OK60" s="93"/>
      <c r="OL60" s="77"/>
      <c r="OM60" s="56"/>
      <c r="ON60" s="78"/>
      <c r="OO60" s="77"/>
      <c r="OP60" s="56"/>
      <c r="OQ60" s="78"/>
      <c r="OR60" s="77"/>
      <c r="OS60" s="56"/>
      <c r="OT60" s="78"/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/>
      <c r="PF60" s="56"/>
      <c r="PG60" s="78"/>
      <c r="PH60" s="77"/>
      <c r="PI60" s="56"/>
      <c r="PJ60" s="78"/>
      <c r="PK60" s="77"/>
      <c r="PL60" s="56"/>
      <c r="PM60" s="78"/>
      <c r="PN60" s="77"/>
      <c r="PO60" s="56"/>
      <c r="PP60" s="78"/>
      <c r="PQ60" s="77"/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63">
        <v>1.6199999999999999E-2</v>
      </c>
      <c r="OA61" s="100">
        <v>1.77E-2</v>
      </c>
      <c r="OB61" s="99">
        <v>3.0200000000000001E-2</v>
      </c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1.6190476190476189E-2</v>
      </c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6">
        <v>-3.0099999999999998E-2</v>
      </c>
      <c r="OA62" s="99">
        <v>-2.0299999999999999E-2</v>
      </c>
      <c r="OB62" s="103">
        <v>-1.95E-2</v>
      </c>
      <c r="OC62" s="491"/>
      <c r="OD62" s="492"/>
      <c r="OE62" s="493"/>
      <c r="OF62" s="491"/>
      <c r="OG62" s="492"/>
      <c r="OH62" s="493"/>
      <c r="OI62" s="491"/>
      <c r="OJ62" s="492"/>
      <c r="OK62" s="493"/>
      <c r="OL62" s="491"/>
      <c r="OM62" s="492"/>
      <c r="ON62" s="493"/>
      <c r="OO62" s="491"/>
      <c r="OP62" s="492"/>
      <c r="OQ62" s="493"/>
      <c r="OR62" s="491"/>
      <c r="OS62" s="492"/>
      <c r="OT62" s="493"/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-1.6480952380952381E-2</v>
      </c>
      <c r="PE62" s="491"/>
      <c r="PF62" s="492"/>
      <c r="PG62" s="493"/>
      <c r="PH62" s="491"/>
      <c r="PI62" s="492"/>
      <c r="PJ62" s="493"/>
      <c r="PK62" s="491"/>
      <c r="PL62" s="492"/>
      <c r="PM62" s="493"/>
      <c r="PN62" s="491"/>
      <c r="PO62" s="492"/>
      <c r="PP62" s="493"/>
      <c r="PQ62" s="491"/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601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3"/>
      <c r="OA63" s="133"/>
      <c r="OB63" s="102">
        <v>4.99E-2</v>
      </c>
      <c r="OC63" s="132"/>
      <c r="OD63" s="133"/>
      <c r="OE63" s="494"/>
      <c r="OF63" s="132"/>
      <c r="OG63" s="133"/>
      <c r="OH63" s="494"/>
      <c r="OI63" s="132"/>
      <c r="OJ63" s="133"/>
      <c r="OK63" s="494"/>
      <c r="OL63" s="132"/>
      <c r="OM63" s="133"/>
      <c r="ON63" s="494"/>
      <c r="OO63" s="132"/>
      <c r="OP63" s="133"/>
      <c r="OQ63" s="494"/>
      <c r="OR63" s="132"/>
      <c r="OS63" s="133"/>
      <c r="OT63" s="494"/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494"/>
      <c r="PH63" s="132"/>
      <c r="PI63" s="133"/>
      <c r="PJ63" s="494"/>
      <c r="PK63" s="132"/>
      <c r="PL63" s="133"/>
      <c r="PM63" s="494"/>
      <c r="PN63" s="132"/>
      <c r="PO63" s="133"/>
      <c r="PP63" s="494"/>
      <c r="PQ63" s="132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72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73">
        <v>-3.73</v>
      </c>
      <c r="J64" s="132" t="s">
        <v>62</v>
      </c>
      <c r="K64" s="133"/>
      <c r="L64" s="574">
        <v>-9.6300000000000008</v>
      </c>
      <c r="M64" s="132"/>
      <c r="N64" s="133" t="s">
        <v>62</v>
      </c>
      <c r="O64" s="575">
        <v>-5.2699999999999997E-2</v>
      </c>
      <c r="P64" s="206"/>
      <c r="Q64" s="133" t="s">
        <v>62</v>
      </c>
      <c r="R64" s="576">
        <v>-2.4400000000000002E-2</v>
      </c>
      <c r="S64" s="132" t="s">
        <v>62</v>
      </c>
      <c r="T64" s="133" t="s">
        <v>62</v>
      </c>
      <c r="U64" s="577">
        <v>-4.6600000000000003E-2</v>
      </c>
      <c r="V64" s="132" t="s">
        <v>62</v>
      </c>
      <c r="W64" s="133"/>
      <c r="X64" s="578">
        <v>-6.2199999999999998E-2</v>
      </c>
      <c r="Y64" s="132" t="s">
        <v>62</v>
      </c>
      <c r="Z64" s="133" t="s">
        <v>62</v>
      </c>
      <c r="AA64" s="579">
        <v>-3.7600000000000001E-2</v>
      </c>
      <c r="AB64" s="132" t="s">
        <v>62</v>
      </c>
      <c r="AC64" s="133" t="s">
        <v>62</v>
      </c>
      <c r="AD64" s="580">
        <v>-2.1499999999999998E-2</v>
      </c>
      <c r="AE64" s="132" t="s">
        <v>62</v>
      </c>
      <c r="AF64" s="133" t="s">
        <v>62</v>
      </c>
      <c r="AG64" s="578">
        <v>-3.8899999999999997E-2</v>
      </c>
      <c r="AH64" s="132" t="s">
        <v>62</v>
      </c>
      <c r="AI64" s="133"/>
      <c r="AJ64" s="581">
        <v>-2.93E-2</v>
      </c>
      <c r="AK64" s="132" t="s">
        <v>62</v>
      </c>
      <c r="AL64" s="133" t="s">
        <v>62</v>
      </c>
      <c r="AM64" s="578">
        <v>-3.32E-2</v>
      </c>
      <c r="AN64" s="132" t="s">
        <v>62</v>
      </c>
      <c r="AO64" s="133"/>
      <c r="AP64" s="576">
        <v>-4.53E-2</v>
      </c>
      <c r="AQ64" s="132" t="s">
        <v>62</v>
      </c>
      <c r="AR64" s="133" t="s">
        <v>62</v>
      </c>
      <c r="AS64" s="582">
        <v>-1.61E-2</v>
      </c>
      <c r="AT64" s="132" t="s">
        <v>62</v>
      </c>
      <c r="AU64" s="133" t="s">
        <v>62</v>
      </c>
      <c r="AV64" s="580">
        <v>-4.19E-2</v>
      </c>
      <c r="AW64" s="132" t="s">
        <v>62</v>
      </c>
      <c r="AX64" s="133" t="s">
        <v>62</v>
      </c>
      <c r="AY64" s="575">
        <v>-3.7600000000000001E-2</v>
      </c>
      <c r="AZ64" s="132"/>
      <c r="BA64" s="133" t="s">
        <v>62</v>
      </c>
      <c r="BB64" s="580">
        <v>-3.4799999999999998E-2</v>
      </c>
      <c r="BC64" s="132"/>
      <c r="BD64" s="133" t="s">
        <v>62</v>
      </c>
      <c r="BE64" s="577">
        <v>-5.6800000000000003E-2</v>
      </c>
      <c r="BF64" s="132" t="s">
        <v>62</v>
      </c>
      <c r="BG64" s="133" t="s">
        <v>62</v>
      </c>
      <c r="BH64" s="582">
        <v>-2.0500000000000001E-2</v>
      </c>
      <c r="BI64" s="132" t="s">
        <v>62</v>
      </c>
      <c r="BJ64" s="133"/>
      <c r="BK64" s="576">
        <v>-4.1500000000000002E-2</v>
      </c>
      <c r="BL64" s="132"/>
      <c r="BM64" s="133" t="s">
        <v>62</v>
      </c>
      <c r="BN64" s="577">
        <v>-4.3200000000000002E-2</v>
      </c>
      <c r="BO64" t="s">
        <v>62</v>
      </c>
      <c r="BQ64" s="579">
        <v>-2.87E-2</v>
      </c>
      <c r="BS64" s="132"/>
      <c r="BT64" s="133" t="s">
        <v>62</v>
      </c>
      <c r="BU64" s="575">
        <v>-3.3500000000000002E-2</v>
      </c>
      <c r="BV64" s="132" t="s">
        <v>62</v>
      </c>
      <c r="BW64" s="133" t="s">
        <v>62</v>
      </c>
      <c r="BX64" s="575">
        <v>-1.6299999999999999E-2</v>
      </c>
      <c r="BY64" s="132" t="s">
        <v>62</v>
      </c>
      <c r="BZ64" s="133" t="s">
        <v>62</v>
      </c>
      <c r="CA64" s="576">
        <v>-3.9699999999999999E-2</v>
      </c>
      <c r="CB64" s="132" t="s">
        <v>62</v>
      </c>
      <c r="CC64" s="133"/>
      <c r="CD64" s="581">
        <v>-9.4200000000000006E-2</v>
      </c>
      <c r="CE64" s="132"/>
      <c r="CF64" s="133"/>
      <c r="CG64" s="582">
        <v>-4.58E-2</v>
      </c>
      <c r="CH64" s="132"/>
      <c r="CI64" s="133"/>
      <c r="CJ64" s="580">
        <v>-1.6400000000000001E-2</v>
      </c>
      <c r="CK64" s="132" t="s">
        <v>62</v>
      </c>
      <c r="CL64" s="133" t="s">
        <v>62</v>
      </c>
      <c r="CM64" s="576">
        <v>-2.1999999999999999E-2</v>
      </c>
      <c r="CN64" s="132"/>
      <c r="CO64" s="133" t="s">
        <v>62</v>
      </c>
      <c r="CP64" s="578">
        <v>-3.5700000000000003E-2</v>
      </c>
      <c r="CQ64" s="132" t="s">
        <v>62</v>
      </c>
      <c r="CR64" s="133"/>
      <c r="CS64" s="579">
        <v>-3.32E-2</v>
      </c>
      <c r="CT64" s="132" t="s">
        <v>62</v>
      </c>
      <c r="CU64" s="133"/>
      <c r="CV64" s="576">
        <v>-4.0899999999999999E-2</v>
      </c>
      <c r="CW64" s="132"/>
      <c r="CX64" s="133" t="s">
        <v>62</v>
      </c>
      <c r="CY64" s="579">
        <v>-2.1399999999999999E-2</v>
      </c>
      <c r="CZ64" s="132" t="s">
        <v>62</v>
      </c>
      <c r="DA64" s="133" t="s">
        <v>62</v>
      </c>
      <c r="DB64" s="580">
        <v>-1.84E-2</v>
      </c>
      <c r="DC64" s="132" t="s">
        <v>62</v>
      </c>
      <c r="DD64" s="133" t="s">
        <v>62</v>
      </c>
      <c r="DE64" s="577">
        <v>-2.8899999999999999E-2</v>
      </c>
      <c r="DF64" s="132" t="s">
        <v>62</v>
      </c>
      <c r="DG64" s="133" t="s">
        <v>62</v>
      </c>
      <c r="DH64" s="581">
        <v>-2.6800000000000001E-2</v>
      </c>
      <c r="DI64" s="132" t="s">
        <v>62</v>
      </c>
      <c r="DJ64" s="133" t="s">
        <v>62</v>
      </c>
      <c r="DK64" s="580">
        <v>-5.8900000000000001E-2</v>
      </c>
      <c r="DL64" t="s">
        <v>62</v>
      </c>
      <c r="DM64" t="s">
        <v>62</v>
      </c>
      <c r="DN64" s="583">
        <v>-2.06E-2</v>
      </c>
      <c r="DO64" s="132" t="s">
        <v>62</v>
      </c>
      <c r="DP64" s="133" t="s">
        <v>62</v>
      </c>
      <c r="DQ64" s="582">
        <v>-4.2999999999999997E-2</v>
      </c>
      <c r="DR64" s="132" t="s">
        <v>62</v>
      </c>
      <c r="DS64" s="133" t="s">
        <v>62</v>
      </c>
      <c r="DT64" s="577">
        <v>-2.4799999999999999E-2</v>
      </c>
      <c r="DU64" s="132" t="s">
        <v>62</v>
      </c>
      <c r="DV64" s="133" t="s">
        <v>62</v>
      </c>
      <c r="DW64" s="581">
        <v>-3.6600000000000001E-2</v>
      </c>
      <c r="DX64" t="s">
        <v>62</v>
      </c>
      <c r="DY64" t="s">
        <v>62</v>
      </c>
      <c r="DZ64" s="580">
        <v>-0.03</v>
      </c>
      <c r="EA64" t="s">
        <v>62</v>
      </c>
      <c r="EK64" s="132" t="s">
        <v>62</v>
      </c>
      <c r="EL64" s="133" t="s">
        <v>62</v>
      </c>
      <c r="EM64" s="582">
        <v>-5.4199999999999998E-2</v>
      </c>
      <c r="EN64" s="132" t="s">
        <v>62</v>
      </c>
      <c r="EO64" s="133" t="s">
        <v>62</v>
      </c>
      <c r="EP64" s="579">
        <v>-1.7299999999999999E-2</v>
      </c>
      <c r="EQ64" s="132" t="s">
        <v>62</v>
      </c>
      <c r="ER64" s="133" t="s">
        <v>62</v>
      </c>
      <c r="ES64" s="578">
        <v>-2.64E-2</v>
      </c>
      <c r="ET64" s="132" t="s">
        <v>62</v>
      </c>
      <c r="EU64" s="133" t="s">
        <v>62</v>
      </c>
      <c r="EV64" s="580">
        <v>-4.2000000000000003E-2</v>
      </c>
      <c r="EW64" s="132" t="s">
        <v>62</v>
      </c>
      <c r="EX64" s="133" t="s">
        <v>62</v>
      </c>
      <c r="EY64" s="579">
        <v>-5.2600000000000001E-2</v>
      </c>
      <c r="EZ64" s="132" t="s">
        <v>62</v>
      </c>
      <c r="FA64" s="133" t="s">
        <v>62</v>
      </c>
      <c r="FB64" s="576">
        <v>-6.0499999999999998E-2</v>
      </c>
      <c r="FC64" s="405" t="s">
        <v>62</v>
      </c>
      <c r="FD64" s="406" t="s">
        <v>62</v>
      </c>
      <c r="FE64" s="584">
        <v>-3.9899999999999998E-2</v>
      </c>
      <c r="FF64" s="132" t="s">
        <v>62</v>
      </c>
      <c r="FG64" s="133" t="s">
        <v>62</v>
      </c>
      <c r="FH64" s="585">
        <v>-5.6899999999999999E-2</v>
      </c>
      <c r="FI64" s="132" t="s">
        <v>62</v>
      </c>
      <c r="FJ64" s="133" t="s">
        <v>62</v>
      </c>
      <c r="FK64" s="586">
        <v>-4.0599999999999997E-2</v>
      </c>
      <c r="FL64" s="132" t="s">
        <v>62</v>
      </c>
      <c r="FM64" s="133" t="s">
        <v>62</v>
      </c>
      <c r="FN64" s="585">
        <v>-3.44E-2</v>
      </c>
      <c r="FO64" s="132" t="s">
        <v>62</v>
      </c>
      <c r="FP64" s="133" t="s">
        <v>62</v>
      </c>
      <c r="FQ64" s="587">
        <v>-2.3199999999999998E-2</v>
      </c>
      <c r="FR64" s="132" t="s">
        <v>62</v>
      </c>
      <c r="FS64" s="133" t="s">
        <v>62</v>
      </c>
      <c r="FT64" s="585">
        <v>-2.58E-2</v>
      </c>
      <c r="FU64" s="132" t="s">
        <v>62</v>
      </c>
      <c r="FV64" s="133" t="s">
        <v>62</v>
      </c>
      <c r="FW64" s="588">
        <v>-2.1299999999999999E-2</v>
      </c>
      <c r="FX64" s="132" t="s">
        <v>62</v>
      </c>
      <c r="FY64" s="133" t="s">
        <v>62</v>
      </c>
      <c r="FZ64" s="585">
        <v>-6.5299999999999997E-2</v>
      </c>
      <c r="GA64" s="132" t="s">
        <v>62</v>
      </c>
      <c r="GB64" s="133" t="s">
        <v>62</v>
      </c>
      <c r="GC64" s="585">
        <v>-3.32E-2</v>
      </c>
      <c r="GD64" s="132" t="s">
        <v>62</v>
      </c>
      <c r="GE64" s="133" t="s">
        <v>62</v>
      </c>
      <c r="GF64" s="589">
        <v>-5.04E-2</v>
      </c>
      <c r="GG64" s="132" t="s">
        <v>62</v>
      </c>
      <c r="GH64" s="133" t="s">
        <v>62</v>
      </c>
      <c r="GI64" s="590">
        <v>-1.89E-2</v>
      </c>
      <c r="GJ64" s="132" t="s">
        <v>62</v>
      </c>
      <c r="GK64" s="133" t="s">
        <v>62</v>
      </c>
      <c r="GL64" s="590">
        <v>-4.1099999999999998E-2</v>
      </c>
      <c r="GM64" s="132" t="s">
        <v>62</v>
      </c>
      <c r="GN64" s="133" t="s">
        <v>62</v>
      </c>
      <c r="GO64" s="586">
        <v>-0.1031</v>
      </c>
      <c r="GP64" s="132" t="s">
        <v>62</v>
      </c>
      <c r="GQ64" s="133" t="s">
        <v>62</v>
      </c>
      <c r="GR64" s="585">
        <v>-6.3399999999999998E-2</v>
      </c>
      <c r="GS64" t="s">
        <v>62</v>
      </c>
      <c r="GT64" t="s">
        <v>62</v>
      </c>
      <c r="GU64" s="590">
        <v>-2.5100000000000001E-2</v>
      </c>
      <c r="GV64" t="s">
        <v>62</v>
      </c>
      <c r="HC64" s="132" t="s">
        <v>62</v>
      </c>
      <c r="HD64" s="133" t="s">
        <v>62</v>
      </c>
      <c r="HE64" s="590">
        <v>-4.1500000000000002E-2</v>
      </c>
      <c r="HF64" s="132" t="s">
        <v>62</v>
      </c>
      <c r="HG64" s="133" t="s">
        <v>62</v>
      </c>
      <c r="HH64" s="586">
        <v>-4.4900000000000002E-2</v>
      </c>
      <c r="HI64" s="132" t="s">
        <v>62</v>
      </c>
      <c r="HJ64" s="133" t="s">
        <v>62</v>
      </c>
      <c r="HK64" s="590">
        <v>-2.3E-2</v>
      </c>
      <c r="HL64" s="132" t="s">
        <v>62</v>
      </c>
      <c r="HM64" s="133" t="s">
        <v>62</v>
      </c>
      <c r="HN64" s="585">
        <v>-3.5400000000000001E-2</v>
      </c>
      <c r="HO64" s="132" t="s">
        <v>62</v>
      </c>
      <c r="HP64" s="133" t="s">
        <v>62</v>
      </c>
      <c r="HQ64" s="586">
        <v>-1.6400000000000001E-2</v>
      </c>
      <c r="HR64" s="132" t="s">
        <v>62</v>
      </c>
      <c r="HS64" s="133" t="s">
        <v>62</v>
      </c>
      <c r="HT64" s="591">
        <v>-1.8700000000000001E-2</v>
      </c>
      <c r="HU64" s="132" t="s">
        <v>62</v>
      </c>
      <c r="HV64" s="133" t="s">
        <v>62</v>
      </c>
      <c r="HW64" s="584">
        <v>-8.9999999999999993E-3</v>
      </c>
      <c r="HX64" s="132" t="s">
        <v>62</v>
      </c>
      <c r="HY64" s="133" t="s">
        <v>62</v>
      </c>
      <c r="HZ64" s="584">
        <v>-3.6299999999999999E-2</v>
      </c>
      <c r="IA64" s="132" t="s">
        <v>62</v>
      </c>
      <c r="IB64" s="133"/>
      <c r="IC64" s="588">
        <v>-2.5100000000000001E-2</v>
      </c>
      <c r="ID64" s="132" t="s">
        <v>62</v>
      </c>
      <c r="IE64" s="133" t="s">
        <v>62</v>
      </c>
      <c r="IF64" s="590">
        <v>-4.5400000000000003E-2</v>
      </c>
      <c r="IG64" s="132" t="s">
        <v>62</v>
      </c>
      <c r="IH64" s="133" t="s">
        <v>62</v>
      </c>
      <c r="II64" s="587">
        <v>-2.53E-2</v>
      </c>
      <c r="IJ64" s="132" t="s">
        <v>62</v>
      </c>
      <c r="IK64" s="133" t="s">
        <v>62</v>
      </c>
      <c r="IL64" s="584">
        <v>-2.1100000000000001E-2</v>
      </c>
      <c r="IM64" s="132" t="s">
        <v>62</v>
      </c>
      <c r="IN64" s="133" t="s">
        <v>62</v>
      </c>
      <c r="IO64" s="586">
        <v>-3.78E-2</v>
      </c>
      <c r="IP64" s="132" t="s">
        <v>62</v>
      </c>
      <c r="IQ64" s="133" t="s">
        <v>62</v>
      </c>
      <c r="IR64" s="586">
        <v>-2.58E-2</v>
      </c>
      <c r="IS64" s="132" t="s">
        <v>62</v>
      </c>
      <c r="IT64" s="133" t="s">
        <v>62</v>
      </c>
      <c r="IU64" s="587">
        <v>-0.01</v>
      </c>
      <c r="IV64" s="132" t="s">
        <v>62</v>
      </c>
      <c r="IW64" s="133" t="s">
        <v>62</v>
      </c>
      <c r="IX64" s="588">
        <v>-1.6299999999999999E-2</v>
      </c>
      <c r="IY64" s="132" t="s">
        <v>62</v>
      </c>
      <c r="IZ64" s="133" t="s">
        <v>62</v>
      </c>
      <c r="JA64" s="592">
        <v>-2.4799999999999999E-2</v>
      </c>
      <c r="JB64" s="132" t="s">
        <v>62</v>
      </c>
      <c r="JC64" s="133" t="s">
        <v>62</v>
      </c>
      <c r="JD64" s="588">
        <v>-6.1400000000000003E-2</v>
      </c>
      <c r="JE64" s="132" t="s">
        <v>62</v>
      </c>
      <c r="JF64" s="133" t="s">
        <v>62</v>
      </c>
      <c r="JG64" s="589">
        <v>-2.1700000000000001E-2</v>
      </c>
      <c r="JH64" s="132" t="s">
        <v>62</v>
      </c>
      <c r="JI64" s="133" t="s">
        <v>62</v>
      </c>
      <c r="JJ64" s="590">
        <v>-1.6E-2</v>
      </c>
      <c r="JK64" s="132" t="s">
        <v>62</v>
      </c>
      <c r="JL64" s="133" t="s">
        <v>62</v>
      </c>
      <c r="JM64" s="590">
        <v>-1.7000000000000001E-2</v>
      </c>
      <c r="JN64" t="s">
        <v>62</v>
      </c>
      <c r="JO64" t="s">
        <v>62</v>
      </c>
      <c r="JP64" s="588">
        <v>-2.4299999999999999E-2</v>
      </c>
      <c r="JQ64" t="s">
        <v>62</v>
      </c>
      <c r="JU64" s="132" t="s">
        <v>62</v>
      </c>
      <c r="JV64" s="133" t="s">
        <v>62</v>
      </c>
      <c r="JW64" s="586">
        <v>-4.9299999999999997E-2</v>
      </c>
      <c r="JX64" s="132" t="s">
        <v>62</v>
      </c>
      <c r="JY64" s="133" t="s">
        <v>62</v>
      </c>
      <c r="JZ64" s="587">
        <v>-6.4000000000000003E-3</v>
      </c>
      <c r="KA64" s="132" t="s">
        <v>62</v>
      </c>
      <c r="KB64" s="133" t="s">
        <v>62</v>
      </c>
      <c r="KC64" s="591">
        <v>-3.15E-2</v>
      </c>
      <c r="KD64" s="132" t="s">
        <v>62</v>
      </c>
      <c r="KE64" s="133" t="s">
        <v>62</v>
      </c>
      <c r="KF64" s="586">
        <v>-2.9600000000000001E-2</v>
      </c>
      <c r="KG64" s="132" t="s">
        <v>62</v>
      </c>
      <c r="KH64" s="133" t="s">
        <v>62</v>
      </c>
      <c r="KI64" s="587">
        <v>-1.5299999999999999E-2</v>
      </c>
      <c r="KJ64" s="132" t="s">
        <v>62</v>
      </c>
      <c r="KK64" s="133" t="s">
        <v>62</v>
      </c>
      <c r="KL64" s="585">
        <v>-2.7699999999999999E-2</v>
      </c>
      <c r="KM64" s="132" t="s">
        <v>62</v>
      </c>
      <c r="KN64" s="133" t="s">
        <v>62</v>
      </c>
      <c r="KO64" s="588">
        <v>-1.3100000000000001E-2</v>
      </c>
      <c r="KP64" s="132" t="s">
        <v>62</v>
      </c>
      <c r="KQ64" s="133" t="s">
        <v>62</v>
      </c>
      <c r="KR64" s="590">
        <v>-2.69E-2</v>
      </c>
      <c r="KS64" s="132" t="s">
        <v>62</v>
      </c>
      <c r="KT64" s="133" t="s">
        <v>62</v>
      </c>
      <c r="KU64" s="588">
        <v>-5.1499999999999997E-2</v>
      </c>
      <c r="KV64" s="132" t="s">
        <v>62</v>
      </c>
      <c r="KW64" s="133" t="s">
        <v>62</v>
      </c>
      <c r="KX64" s="585">
        <v>-2.1100000000000001E-2</v>
      </c>
      <c r="KY64" s="132" t="s">
        <v>62</v>
      </c>
      <c r="KZ64" s="133" t="s">
        <v>62</v>
      </c>
      <c r="LA64" s="585">
        <v>-3.0300000000000001E-2</v>
      </c>
      <c r="LB64" s="132" t="s">
        <v>62</v>
      </c>
      <c r="LC64" s="133" t="s">
        <v>62</v>
      </c>
      <c r="LD64" s="588">
        <v>-0.02</v>
      </c>
      <c r="LE64" s="132" t="s">
        <v>62</v>
      </c>
      <c r="LF64" s="133" t="s">
        <v>62</v>
      </c>
      <c r="LG64" s="585">
        <v>-2.9399999999999999E-2</v>
      </c>
      <c r="LH64" s="132" t="s">
        <v>62</v>
      </c>
      <c r="LI64" s="133" t="s">
        <v>62</v>
      </c>
      <c r="LJ64" s="591">
        <v>-1.47E-2</v>
      </c>
      <c r="LK64" s="132" t="s">
        <v>62</v>
      </c>
      <c r="LL64" s="133" t="s">
        <v>62</v>
      </c>
      <c r="LM64" s="590">
        <v>-1.8599999999999998E-2</v>
      </c>
      <c r="LN64" s="132" t="s">
        <v>62</v>
      </c>
      <c r="LO64" s="133" t="s">
        <v>62</v>
      </c>
      <c r="LP64" s="585">
        <v>-2.1399999999999999E-2</v>
      </c>
      <c r="LQ64" s="132" t="s">
        <v>62</v>
      </c>
      <c r="LR64" s="133" t="s">
        <v>62</v>
      </c>
      <c r="LS64" s="587">
        <v>-4.2500000000000003E-2</v>
      </c>
      <c r="LT64" s="132" t="s">
        <v>62</v>
      </c>
      <c r="LU64" s="133" t="s">
        <v>62</v>
      </c>
      <c r="LV64" s="591">
        <v>-2.29E-2</v>
      </c>
      <c r="LW64" s="132" t="s">
        <v>62</v>
      </c>
      <c r="LX64" s="133" t="s">
        <v>62</v>
      </c>
      <c r="LY64" s="585">
        <v>-1.0500000000000001E-2</v>
      </c>
      <c r="LZ64" s="132" t="s">
        <v>62</v>
      </c>
      <c r="MA64" s="133" t="s">
        <v>62</v>
      </c>
      <c r="MB64" s="587">
        <v>-2.0199999999999999E-2</v>
      </c>
      <c r="MC64" s="132" t="s">
        <v>62</v>
      </c>
      <c r="MD64" s="133" t="s">
        <v>62</v>
      </c>
      <c r="ME64" s="586">
        <v>-2.23E-2</v>
      </c>
      <c r="MF64" s="132" t="s">
        <v>62</v>
      </c>
      <c r="MG64" s="133" t="s">
        <v>62</v>
      </c>
      <c r="MH64" s="585">
        <v>-6.0000000000000001E-3</v>
      </c>
      <c r="MI64" s="133" t="s">
        <v>62</v>
      </c>
      <c r="MJ64" s="133" t="s">
        <v>62</v>
      </c>
      <c r="MK64" s="587">
        <v>-4.1700000000000001E-2</v>
      </c>
      <c r="MM64" s="132" t="s">
        <v>62</v>
      </c>
      <c r="MN64" s="133" t="s">
        <v>62</v>
      </c>
      <c r="MO64" s="591">
        <v>-3.9199999999999999E-2</v>
      </c>
      <c r="MP64" s="132" t="s">
        <v>62</v>
      </c>
      <c r="MQ64" s="133" t="s">
        <v>62</v>
      </c>
      <c r="MR64" s="590">
        <v>-1.7299999999999999E-2</v>
      </c>
      <c r="MS64" s="132" t="s">
        <v>62</v>
      </c>
      <c r="MT64" s="133" t="s">
        <v>62</v>
      </c>
      <c r="MU64" s="588">
        <v>-1.2800000000000001E-2</v>
      </c>
      <c r="MV64" s="132" t="s">
        <v>62</v>
      </c>
      <c r="MW64" s="133" t="s">
        <v>62</v>
      </c>
      <c r="MX64" s="591">
        <v>-1.54E-2</v>
      </c>
      <c r="MY64" s="132" t="s">
        <v>62</v>
      </c>
      <c r="MZ64" s="133" t="s">
        <v>62</v>
      </c>
      <c r="NA64" s="591">
        <v>-2.9100000000000001E-2</v>
      </c>
      <c r="NB64" s="132" t="s">
        <v>62</v>
      </c>
      <c r="NC64" s="133" t="s">
        <v>62</v>
      </c>
      <c r="ND64" s="586">
        <v>-4.2299999999999997E-2</v>
      </c>
      <c r="NE64" s="132" t="s">
        <v>62</v>
      </c>
      <c r="NF64" s="133" t="s">
        <v>62</v>
      </c>
      <c r="NG64" s="586">
        <v>-2.52E-2</v>
      </c>
      <c r="NH64" s="132" t="s">
        <v>62</v>
      </c>
      <c r="NI64" s="133" t="s">
        <v>62</v>
      </c>
      <c r="NJ64" s="588">
        <v>-1.89E-2</v>
      </c>
      <c r="NK64" s="133" t="s">
        <v>62</v>
      </c>
      <c r="NL64" s="133" t="s">
        <v>62</v>
      </c>
      <c r="NM64" s="606">
        <v>-1.37E-2</v>
      </c>
      <c r="NN64" s="603" t="s">
        <v>62</v>
      </c>
      <c r="NO64" s="604" t="s">
        <v>62</v>
      </c>
      <c r="NP64" s="605">
        <v>-4.8800000000000003E-2</v>
      </c>
      <c r="NQ64" s="603"/>
      <c r="NR64" s="604" t="s">
        <v>62</v>
      </c>
      <c r="NS64" s="552">
        <v>-2.87E-2</v>
      </c>
      <c r="NT64" s="603" t="s">
        <v>62</v>
      </c>
      <c r="NU64" s="604" t="s">
        <v>62</v>
      </c>
      <c r="NV64" s="544">
        <v>-2.53E-2</v>
      </c>
      <c r="NW64" s="603" t="s">
        <v>62</v>
      </c>
      <c r="NX64" s="604" t="s">
        <v>62</v>
      </c>
      <c r="NY64" s="540">
        <v>-2.81E-2</v>
      </c>
      <c r="NZ64" s="133" t="s">
        <v>62</v>
      </c>
      <c r="OA64" s="133" t="s">
        <v>62</v>
      </c>
      <c r="OB64" s="101">
        <v>-5.04E-2</v>
      </c>
      <c r="OC64" s="132" t="s">
        <v>62</v>
      </c>
      <c r="OD64" s="133" t="s">
        <v>62</v>
      </c>
      <c r="OE64" s="593"/>
      <c r="OF64" s="132" t="s">
        <v>62</v>
      </c>
      <c r="OG64" s="133" t="s">
        <v>62</v>
      </c>
      <c r="OH64" s="593"/>
      <c r="OI64" s="132" t="s">
        <v>62</v>
      </c>
      <c r="OJ64" s="133" t="s">
        <v>62</v>
      </c>
      <c r="OK64" s="593"/>
      <c r="OL64" s="132" t="s">
        <v>62</v>
      </c>
      <c r="OM64" s="133" t="s">
        <v>62</v>
      </c>
      <c r="ON64" s="593"/>
      <c r="OO64" s="132" t="s">
        <v>62</v>
      </c>
      <c r="OP64" s="133" t="s">
        <v>62</v>
      </c>
      <c r="OQ64" s="593"/>
      <c r="OR64" s="132" t="s">
        <v>62</v>
      </c>
      <c r="OS64" s="133" t="s">
        <v>62</v>
      </c>
      <c r="OT64" s="593"/>
      <c r="OU64" s="132" t="s">
        <v>62</v>
      </c>
      <c r="OV64" s="133" t="s">
        <v>62</v>
      </c>
      <c r="OW64" s="593"/>
      <c r="OX64" s="132" t="s">
        <v>62</v>
      </c>
      <c r="OY64" s="133" t="s">
        <v>62</v>
      </c>
      <c r="OZ64" s="593"/>
      <c r="PA64" s="132" t="s">
        <v>62</v>
      </c>
      <c r="PB64" s="133" t="s">
        <v>62</v>
      </c>
      <c r="PC64" s="593"/>
      <c r="PE64" s="132" t="s">
        <v>62</v>
      </c>
      <c r="PF64" s="133" t="s">
        <v>62</v>
      </c>
      <c r="PG64" s="593"/>
      <c r="PH64" s="132" t="s">
        <v>62</v>
      </c>
      <c r="PI64" s="133" t="s">
        <v>62</v>
      </c>
      <c r="PJ64" s="593"/>
      <c r="PK64" s="132" t="s">
        <v>62</v>
      </c>
      <c r="PL64" s="133" t="s">
        <v>62</v>
      </c>
      <c r="PM64" s="593"/>
      <c r="PN64" s="132" t="s">
        <v>62</v>
      </c>
      <c r="PO64" s="133" t="s">
        <v>62</v>
      </c>
      <c r="PP64" s="593"/>
      <c r="PQ64" s="132" t="s">
        <v>62</v>
      </c>
      <c r="PR64" s="133" t="s">
        <v>62</v>
      </c>
      <c r="PS64" s="593"/>
      <c r="PT64" s="132" t="s">
        <v>62</v>
      </c>
      <c r="PU64" s="133" t="s">
        <v>62</v>
      </c>
      <c r="PV64" s="593"/>
      <c r="PW64" s="132" t="s">
        <v>62</v>
      </c>
      <c r="PX64" s="133" t="s">
        <v>62</v>
      </c>
      <c r="PY64" s="593"/>
      <c r="PZ64" s="132" t="s">
        <v>62</v>
      </c>
      <c r="QA64" s="133" t="s">
        <v>62</v>
      </c>
      <c r="QB64" s="593"/>
      <c r="QC64" s="132" t="s">
        <v>62</v>
      </c>
      <c r="QD64" s="133" t="s">
        <v>62</v>
      </c>
      <c r="QE64" s="593"/>
      <c r="QF64" s="132" t="s">
        <v>62</v>
      </c>
      <c r="QG64" s="133" t="s">
        <v>62</v>
      </c>
      <c r="QH64" s="593"/>
      <c r="QI64" s="132" t="s">
        <v>62</v>
      </c>
      <c r="QJ64" s="133" t="s">
        <v>62</v>
      </c>
      <c r="QK64" s="593"/>
      <c r="QL64" s="132" t="s">
        <v>62</v>
      </c>
      <c r="QM64" s="133" t="s">
        <v>62</v>
      </c>
      <c r="QN64" s="593"/>
      <c r="QO64" s="132" t="s">
        <v>62</v>
      </c>
      <c r="QP64" s="133" t="s">
        <v>62</v>
      </c>
      <c r="QQ64" s="593"/>
      <c r="QR64" s="132" t="s">
        <v>62</v>
      </c>
      <c r="QS64" s="133" t="s">
        <v>62</v>
      </c>
      <c r="QT64" s="593"/>
      <c r="QU64" s="132" t="s">
        <v>62</v>
      </c>
      <c r="QV64" s="133" t="s">
        <v>62</v>
      </c>
      <c r="QW64" s="593"/>
      <c r="QX64" s="132" t="s">
        <v>62</v>
      </c>
      <c r="QY64" s="133" t="s">
        <v>62</v>
      </c>
      <c r="QZ64" s="593"/>
      <c r="RA64" s="132" t="s">
        <v>62</v>
      </c>
      <c r="RB64" s="133" t="s">
        <v>62</v>
      </c>
      <c r="RC64" s="593"/>
      <c r="RD64" s="132" t="s">
        <v>62</v>
      </c>
      <c r="RE64" s="133" t="s">
        <v>62</v>
      </c>
      <c r="RF64" s="593"/>
      <c r="RG64" s="132" t="s">
        <v>62</v>
      </c>
      <c r="RH64" s="133" t="s">
        <v>62</v>
      </c>
      <c r="RI64" s="593"/>
      <c r="RJ64" s="132" t="s">
        <v>62</v>
      </c>
      <c r="RK64" s="133" t="s">
        <v>62</v>
      </c>
      <c r="RL64" s="593"/>
      <c r="RM64" s="132" t="s">
        <v>62</v>
      </c>
      <c r="RN64" s="133" t="s">
        <v>62</v>
      </c>
      <c r="RO64" s="593"/>
      <c r="RP64" s="132" t="s">
        <v>62</v>
      </c>
      <c r="RQ64" s="133" t="s">
        <v>62</v>
      </c>
      <c r="RR64" s="593"/>
      <c r="RS64" s="132" t="s">
        <v>62</v>
      </c>
      <c r="RT64" s="133" t="s">
        <v>62</v>
      </c>
      <c r="RU64" s="593"/>
    </row>
    <row r="65" spans="1:489" s="567" customFormat="1" ht="15.75" thickBot="1" x14ac:dyDescent="0.3">
      <c r="A65" s="566"/>
      <c r="NN65" s="607"/>
      <c r="NO65" s="607"/>
      <c r="NP65" s="607"/>
      <c r="NQ65" s="607"/>
      <c r="NR65" s="607"/>
      <c r="NS65" s="607"/>
      <c r="NT65" s="607"/>
      <c r="NU65" s="607"/>
      <c r="NV65" s="607"/>
      <c r="NW65" s="607"/>
      <c r="NX65" s="607"/>
      <c r="NY65" s="607"/>
    </row>
    <row r="66" spans="1:489" s="76" customFormat="1" ht="15.75" thickBot="1" x14ac:dyDescent="0.3">
      <c r="A66" s="600" t="s">
        <v>167</v>
      </c>
      <c r="B66" s="600" t="s">
        <v>168</v>
      </c>
      <c r="C66" s="600" t="s">
        <v>169</v>
      </c>
      <c r="BS66" s="600" t="s">
        <v>167</v>
      </c>
      <c r="BT66" s="600" t="s">
        <v>168</v>
      </c>
      <c r="BU66" s="600" t="s">
        <v>169</v>
      </c>
      <c r="EK66" s="600" t="s">
        <v>167</v>
      </c>
      <c r="EL66" s="600" t="s">
        <v>168</v>
      </c>
      <c r="EM66" s="600" t="s">
        <v>169</v>
      </c>
      <c r="HC66" s="600" t="s">
        <v>167</v>
      </c>
      <c r="HD66" s="600" t="s">
        <v>168</v>
      </c>
      <c r="HE66" s="600" t="s">
        <v>169</v>
      </c>
      <c r="JU66" s="600" t="s">
        <v>167</v>
      </c>
      <c r="JV66" s="600" t="s">
        <v>168</v>
      </c>
      <c r="JW66" s="600" t="s">
        <v>169</v>
      </c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600" t="s">
        <v>167</v>
      </c>
      <c r="MN66" s="600" t="s">
        <v>168</v>
      </c>
      <c r="MO66" s="600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245"/>
      <c r="HD67" s="67">
        <v>43556</v>
      </c>
      <c r="HE67" s="295"/>
      <c r="HF67" s="245"/>
      <c r="HG67" s="67">
        <v>43557</v>
      </c>
      <c r="HH67" s="290"/>
      <c r="HI67" s="245"/>
      <c r="HJ67" s="67">
        <v>43558</v>
      </c>
      <c r="HK67" s="247"/>
      <c r="HL67" s="245"/>
      <c r="HM67" s="67">
        <v>43559</v>
      </c>
      <c r="HN67" s="295"/>
      <c r="HO67" s="245"/>
      <c r="HP67" s="67">
        <v>43560</v>
      </c>
      <c r="HQ67" s="349" t="s">
        <v>77</v>
      </c>
      <c r="HR67" s="248"/>
      <c r="HS67" s="70">
        <v>43563</v>
      </c>
      <c r="HT67" s="249"/>
      <c r="HU67" s="248"/>
      <c r="HV67" s="70">
        <v>43564</v>
      </c>
      <c r="HW67" s="249"/>
      <c r="HX67" s="248"/>
      <c r="HY67" s="70">
        <v>43565</v>
      </c>
      <c r="HZ67" s="249"/>
      <c r="IA67" s="248"/>
      <c r="IB67" s="70">
        <v>43566</v>
      </c>
      <c r="IC67" s="249"/>
      <c r="ID67" s="248"/>
      <c r="IE67" s="70">
        <v>43567</v>
      </c>
      <c r="IF67" s="249"/>
      <c r="IG67" s="268"/>
      <c r="IH67" s="73">
        <v>43570</v>
      </c>
      <c r="II67" s="269"/>
      <c r="IJ67" s="268"/>
      <c r="IK67" s="73">
        <v>43571</v>
      </c>
      <c r="IL67" s="269"/>
      <c r="IM67" s="268"/>
      <c r="IN67" s="73">
        <v>43572</v>
      </c>
      <c r="IO67" s="269"/>
      <c r="IP67" s="268"/>
      <c r="IQ67" s="73">
        <v>43573</v>
      </c>
      <c r="IR67" s="269"/>
      <c r="IS67" s="268"/>
      <c r="IT67" s="73">
        <v>43574</v>
      </c>
      <c r="IU67" s="269"/>
      <c r="IV67" s="241"/>
      <c r="IW67" s="63">
        <v>43577</v>
      </c>
      <c r="IX67" s="243"/>
      <c r="IY67" s="241"/>
      <c r="IZ67" s="63">
        <v>43578</v>
      </c>
      <c r="JA67" s="65"/>
      <c r="JB67" s="241"/>
      <c r="JC67" s="63">
        <v>43579</v>
      </c>
      <c r="JD67" s="243"/>
      <c r="JE67" s="241"/>
      <c r="JF67" s="63">
        <v>43580</v>
      </c>
      <c r="JG67" s="243"/>
      <c r="JH67" s="241"/>
      <c r="JI67" s="63">
        <v>43581</v>
      </c>
      <c r="JJ67" s="243"/>
      <c r="JK67" s="245"/>
      <c r="JL67" s="67">
        <v>43584</v>
      </c>
      <c r="JM67" s="247"/>
      <c r="JN67" s="483"/>
      <c r="JO67" s="67">
        <v>43585</v>
      </c>
      <c r="JP67" s="68"/>
      <c r="JQ67" s="66"/>
      <c r="JR67" s="67"/>
      <c r="JS67" s="68"/>
      <c r="JT67" s="265"/>
      <c r="JU67" s="241"/>
      <c r="JV67" s="63">
        <v>43586</v>
      </c>
      <c r="JW67" s="243"/>
      <c r="JX67" s="241"/>
      <c r="JY67" s="63">
        <v>43587</v>
      </c>
      <c r="JZ67" s="242"/>
      <c r="KA67" s="241"/>
      <c r="KB67" s="63">
        <v>43588</v>
      </c>
      <c r="KC67" s="244" t="s">
        <v>77</v>
      </c>
      <c r="KD67" s="245"/>
      <c r="KE67" s="67">
        <v>43591</v>
      </c>
      <c r="KF67" s="246"/>
      <c r="KG67" s="245"/>
      <c r="KH67" s="67">
        <v>43592</v>
      </c>
      <c r="KI67" s="247"/>
      <c r="KJ67" s="245"/>
      <c r="KK67" s="67">
        <v>43593</v>
      </c>
      <c r="KL67" s="247"/>
      <c r="KM67" s="245"/>
      <c r="KN67" s="67">
        <v>43594</v>
      </c>
      <c r="KO67" s="247"/>
      <c r="KP67" s="245"/>
      <c r="KQ67" s="67">
        <v>43595</v>
      </c>
      <c r="KR67" s="247"/>
      <c r="KS67" s="506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8"/>
      <c r="LB67" s="506"/>
      <c r="LC67" s="507">
        <v>43601</v>
      </c>
      <c r="LD67" s="508"/>
      <c r="LE67" s="506"/>
      <c r="LF67" s="507">
        <v>43602</v>
      </c>
      <c r="LG67" s="508"/>
      <c r="LH67" s="657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20"/>
      <c r="MY67" s="484"/>
      <c r="MZ67" s="485">
        <v>43623</v>
      </c>
      <c r="NA67" s="522" t="s">
        <v>77</v>
      </c>
      <c r="NB67" s="608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8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512"/>
      <c r="NZ67" s="297"/>
      <c r="OA67" s="73">
        <v>43636</v>
      </c>
      <c r="OB67" s="269"/>
      <c r="OC67" s="268"/>
      <c r="OD67" s="73">
        <v>43637</v>
      </c>
      <c r="OE67" s="269"/>
      <c r="OF67" s="241"/>
      <c r="OG67" s="63">
        <v>43640</v>
      </c>
      <c r="OH67" s="243"/>
      <c r="OI67" s="241"/>
      <c r="OJ67" s="63">
        <v>43641</v>
      </c>
      <c r="OK67" s="65"/>
      <c r="OL67" s="241"/>
      <c r="OM67" s="63">
        <v>43642</v>
      </c>
      <c r="ON67" s="243"/>
      <c r="OO67" s="241"/>
      <c r="OP67" s="63">
        <v>43643</v>
      </c>
      <c r="OQ67" s="243"/>
      <c r="OR67" s="241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245"/>
      <c r="PF67" s="67">
        <v>43647</v>
      </c>
      <c r="PG67" s="295"/>
      <c r="PH67" s="245"/>
      <c r="PI67" s="67">
        <v>43648</v>
      </c>
      <c r="PJ67" s="290"/>
      <c r="PK67" s="245"/>
      <c r="PL67" s="67">
        <v>43649</v>
      </c>
      <c r="PM67" s="247"/>
      <c r="PN67" s="245"/>
      <c r="PO67" s="67">
        <v>43650</v>
      </c>
      <c r="PP67" s="295"/>
      <c r="PQ67" s="245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KS68" s="124">
        <f>SUM( -KR58,KS58)</f>
        <v>1.6099999999999975E-2</v>
      </c>
      <c r="KT68" s="126">
        <f>SUM( -KS59,KT59)</f>
        <v>1.6299999999999981E-2</v>
      </c>
      <c r="KU68" s="631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31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7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26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9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9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7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31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24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12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12">
        <v>2.0899999999999998E-2</v>
      </c>
      <c r="NT68" s="124">
        <v>1.35E-2</v>
      </c>
      <c r="NU68" s="105">
        <v>2.1899999999999999E-2</v>
      </c>
      <c r="NV68" s="618">
        <v>2.58E-2</v>
      </c>
      <c r="NW68" s="124">
        <v>1.14E-2</v>
      </c>
      <c r="NX68" s="106">
        <v>1.55E-2</v>
      </c>
      <c r="NY68" s="615">
        <v>3.1800000000000002E-2</v>
      </c>
      <c r="NZ68" s="105">
        <v>1.6199999999999999E-2</v>
      </c>
      <c r="OA68" s="100">
        <v>1.77E-2</v>
      </c>
      <c r="OB68" s="99">
        <v>3.0200000000000001E-2</v>
      </c>
    </row>
    <row r="69" spans="1:489" ht="15.75" thickBot="1" x14ac:dyDescent="0.3">
      <c r="C69" t="s">
        <v>62</v>
      </c>
      <c r="KS69" s="126">
        <f>SUM( -KR59,KS59)</f>
        <v>1.4100000000000001E-2</v>
      </c>
      <c r="KT69" s="124">
        <v>7.1000000000000004E-3</v>
      </c>
      <c r="KU69" s="630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26">
        <f>SUM( -KW54,KX54)</f>
        <v>1.0600000000000005E-2</v>
      </c>
      <c r="KY69" s="127">
        <v>5.3E-3</v>
      </c>
      <c r="KZ69" s="126">
        <f>SUM( -KY59,KZ59)</f>
        <v>8.5000000000000075E-3</v>
      </c>
      <c r="LA69" s="648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30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26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30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24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8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5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14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9">
        <v>8.6E-3</v>
      </c>
      <c r="ND69" s="542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13">
        <v>9.4999999999999998E-3</v>
      </c>
      <c r="NT69" s="125">
        <v>8.6E-3</v>
      </c>
      <c r="NU69" s="104">
        <v>1.0699999999999999E-2</v>
      </c>
      <c r="NV69" s="615">
        <v>1.26E-2</v>
      </c>
      <c r="NW69" s="126">
        <v>1.1000000000000001E-3</v>
      </c>
      <c r="NX69" s="102">
        <v>1.4999999999999999E-2</v>
      </c>
      <c r="NY69" s="619">
        <v>1.37E-2</v>
      </c>
      <c r="NZ69" s="102">
        <v>5.4999999999999997E-3</v>
      </c>
      <c r="OA69" s="102">
        <v>1.6799999999999999E-2</v>
      </c>
      <c r="OB69" s="102">
        <v>2.76E-2</v>
      </c>
    </row>
    <row r="70" spans="1:489" ht="15.75" thickBot="1" x14ac:dyDescent="0.3">
      <c r="KS70" s="128">
        <f>SUM( -KR52,KS52)</f>
        <v>1.3400000000000023E-2</v>
      </c>
      <c r="KT70" s="131">
        <v>-1.2999999999999999E-3</v>
      </c>
      <c r="KU70" s="626">
        <v>8.5000000000000006E-3</v>
      </c>
      <c r="KV70" s="129">
        <f>SUM( -KU56,KV56)</f>
        <v>7.1000000000000004E-3</v>
      </c>
      <c r="KW70" s="127">
        <v>2E-3</v>
      </c>
      <c r="KX70" s="629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9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8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30">
        <f>SUM( -LF59,LG59)</f>
        <v>6.3E-3</v>
      </c>
      <c r="LH70" s="100">
        <v>6.0000000000000001E-3</v>
      </c>
      <c r="LI70" s="128">
        <f>SUM( -LH52,LI52)</f>
        <v>5.6999999999999829E-3</v>
      </c>
      <c r="LJ70" s="624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9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26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6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6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14">
        <v>7.1000000000000004E-3</v>
      </c>
      <c r="NT70" s="126">
        <v>6.4999999999999997E-3</v>
      </c>
      <c r="NU70" s="101">
        <v>5.4999999999999997E-3</v>
      </c>
      <c r="NV70" s="619">
        <v>1.15E-2</v>
      </c>
      <c r="NW70" s="125">
        <v>0</v>
      </c>
      <c r="NX70" s="103">
        <v>4.7000000000000002E-3</v>
      </c>
      <c r="NY70" s="614">
        <v>4.5999999999999999E-3</v>
      </c>
      <c r="NZ70" s="103">
        <v>5.4999999999999997E-3</v>
      </c>
      <c r="OA70" s="104">
        <v>1.23E-2</v>
      </c>
      <c r="OB70" s="106">
        <v>2.3E-3</v>
      </c>
    </row>
    <row r="71" spans="1:489" ht="15.75" thickBot="1" x14ac:dyDescent="0.3">
      <c r="KS71" s="125">
        <f>SUM( -KR56,KS56)</f>
        <v>6.1999999999999972E-3</v>
      </c>
      <c r="KT71" s="128">
        <f>SUM( -KS52,KT52)</f>
        <v>-1.5000000000000013E-3</v>
      </c>
      <c r="KU71" s="624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7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50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31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24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26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25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7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7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8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5">
        <v>5.3E-3</v>
      </c>
      <c r="NT71" s="128">
        <v>5.0000000000000001E-4</v>
      </c>
      <c r="NU71" s="99">
        <v>5.3E-3</v>
      </c>
      <c r="NV71" s="617">
        <v>8.3000000000000001E-3</v>
      </c>
      <c r="NW71" s="127">
        <v>-1.6999999999999999E-3</v>
      </c>
      <c r="NX71" s="101">
        <v>-3.0000000000000001E-3</v>
      </c>
      <c r="NY71" s="612">
        <v>5.9999999999999995E-4</v>
      </c>
      <c r="NZ71" s="106">
        <v>4.4000000000000003E-3</v>
      </c>
      <c r="OA71" s="103">
        <v>8.8000000000000005E-3</v>
      </c>
      <c r="OB71" s="101">
        <v>-4.3E-3</v>
      </c>
      <c r="OD71" s="11" t="s">
        <v>43</v>
      </c>
    </row>
    <row r="72" spans="1:489" ht="15.75" thickBot="1" x14ac:dyDescent="0.3">
      <c r="KS72" s="127">
        <f>SUM( -KR55,KS55)</f>
        <v>3.4000000000000002E-3</v>
      </c>
      <c r="KT72" s="127">
        <v>-2.0999999999999999E-3</v>
      </c>
      <c r="KU72" s="625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25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51">
        <v>-1.4E-3</v>
      </c>
      <c r="LB72" s="123">
        <f>SUM( -LA53,LB53)</f>
        <v>8.9999999999999802E-4</v>
      </c>
      <c r="LC72" s="125">
        <f>SUM( -LB55,LC55)</f>
        <v>-5.1000000000000004E-3</v>
      </c>
      <c r="LD72" s="624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7">
        <f>SUM( -LF56,LG56)</f>
        <v>-3.1000000000000003E-3</v>
      </c>
      <c r="LH72" s="101">
        <v>-1.34E-2</v>
      </c>
      <c r="LI72" s="127">
        <f>SUM( -LH54,LI54)</f>
        <v>-4.4000000000000011E-3</v>
      </c>
      <c r="LJ72" s="625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8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25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8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9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6">
        <v>1.2999999999999999E-3</v>
      </c>
      <c r="NT72" s="123">
        <v>-1.6000000000000001E-3</v>
      </c>
      <c r="NU72" s="100">
        <v>-1.1999999999999999E-3</v>
      </c>
      <c r="NV72" s="616">
        <v>-8.0000000000000002E-3</v>
      </c>
      <c r="NW72" s="123">
        <v>-2.2000000000000001E-3</v>
      </c>
      <c r="NX72" s="100">
        <v>-3.8E-3</v>
      </c>
      <c r="NY72" s="617">
        <v>-7.4999999999999997E-3</v>
      </c>
      <c r="NZ72" s="100">
        <v>2.0999999999999999E-3</v>
      </c>
      <c r="OA72" s="105">
        <v>-1.1999999999999999E-3</v>
      </c>
      <c r="OB72" s="105">
        <v>-9.1999999999999998E-3</v>
      </c>
      <c r="OD72" s="18" t="s">
        <v>50</v>
      </c>
    </row>
    <row r="73" spans="1:489" ht="15.75" thickBot="1" x14ac:dyDescent="0.3">
      <c r="KS73" s="123">
        <f>SUM( -KR53,KS53)</f>
        <v>-1.0100000000000012E-2</v>
      </c>
      <c r="KT73" s="123">
        <f>SUM( -KS53,KT53)</f>
        <v>-2.7999999999999969E-3</v>
      </c>
      <c r="KU73" s="629">
        <v>-1.44E-2</v>
      </c>
      <c r="KV73" s="126">
        <f>SUM( -KU59,KV59)</f>
        <v>-3.5000000000000031E-3</v>
      </c>
      <c r="KW73" s="125">
        <v>-1.8E-3</v>
      </c>
      <c r="KX73" s="630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52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9">
        <v>-7.6E-3</v>
      </c>
      <c r="LE73" s="128">
        <f>SUM( -LD52,LE52)</f>
        <v>-6.4000000000000168E-3</v>
      </c>
      <c r="LF73" s="126">
        <f>SUM( -LE59,LF59)</f>
        <v>-2.4000000000000132E-3</v>
      </c>
      <c r="LG73" s="625">
        <f>SUM( -LF58,LG58)</f>
        <v>-4.3999999999999873E-3</v>
      </c>
      <c r="LH73" s="103">
        <v>-1.34E-2</v>
      </c>
      <c r="LI73" s="131">
        <f>SUM( -LH58,LI58)</f>
        <v>-7.2000000000000119E-3</v>
      </c>
      <c r="LJ73" s="627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26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24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9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5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7">
        <v>-7.7000000000000002E-3</v>
      </c>
      <c r="NT73" s="131">
        <v>-2.3999999999999998E-3</v>
      </c>
      <c r="NU73" s="106">
        <v>-8.0999999999999996E-3</v>
      </c>
      <c r="NV73" s="613">
        <v>-1.1299999999999999E-2</v>
      </c>
      <c r="NW73" s="128">
        <v>-2.8E-3</v>
      </c>
      <c r="NX73" s="104">
        <v>-6.4000000000000003E-3</v>
      </c>
      <c r="NY73" s="616">
        <v>-8.8999999999999999E-3</v>
      </c>
      <c r="NZ73" s="99">
        <v>1.5E-3</v>
      </c>
      <c r="OA73" s="101">
        <v>-1.6E-2</v>
      </c>
      <c r="OB73" s="104">
        <v>-9.9000000000000008E-3</v>
      </c>
      <c r="OD73" s="23" t="s">
        <v>56</v>
      </c>
    </row>
    <row r="74" spans="1:489" ht="15.75" thickBot="1" x14ac:dyDescent="0.3">
      <c r="KS74" s="131">
        <f>SUM( -KR57,KS57)</f>
        <v>-1.9900000000000001E-2</v>
      </c>
      <c r="KT74" s="125">
        <v>-5.0000000000000001E-3</v>
      </c>
      <c r="KU74" s="627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24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53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7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8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31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30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30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30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7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8">
        <v>-8.8000000000000005E-3</v>
      </c>
      <c r="NT74" s="127">
        <v>-5.0000000000000001E-3</v>
      </c>
      <c r="NU74" s="102">
        <v>-8.2000000000000007E-3</v>
      </c>
      <c r="NV74" s="614">
        <v>-1.61E-2</v>
      </c>
      <c r="NW74" s="129">
        <v>-2.5999999999999999E-3</v>
      </c>
      <c r="NX74" s="105">
        <v>-7.3000000000000001E-3</v>
      </c>
      <c r="NY74" s="618">
        <v>-1.09E-2</v>
      </c>
      <c r="NZ74" s="104">
        <v>-5.1000000000000004E-3</v>
      </c>
      <c r="OA74" s="106">
        <v>-1.8100000000000002E-2</v>
      </c>
      <c r="OB74" s="100">
        <v>-1.72E-2</v>
      </c>
      <c r="OD74" s="27" t="s">
        <v>61</v>
      </c>
    </row>
    <row r="75" spans="1:489" ht="15.75" thickBot="1" x14ac:dyDescent="0.3">
      <c r="KS75" s="550">
        <f>SUM( -KR54,KS54)</f>
        <v>-2.3199999999999998E-2</v>
      </c>
      <c r="KT75" s="550">
        <v>-1.0699999999999999E-2</v>
      </c>
      <c r="KU75" s="646">
        <f>SUM( -KT52,KU52)</f>
        <v>-2.8200000000000003E-2</v>
      </c>
      <c r="KV75" s="538">
        <f>SUM( -KU57,KV57)</f>
        <v>-2.47E-2</v>
      </c>
      <c r="KW75" s="546">
        <f>SUM( -KV59,KW59)</f>
        <v>-6.3E-3</v>
      </c>
      <c r="KX75" s="646">
        <f>SUM( -KW52,KX52)</f>
        <v>-2.3199999999999998E-2</v>
      </c>
      <c r="KY75" s="550">
        <f>SUM( -KX56,KY56)</f>
        <v>-1.1000000000000001E-2</v>
      </c>
      <c r="KZ75" s="541">
        <f>SUM( -KY58,KZ58)</f>
        <v>-1.2200000000000003E-2</v>
      </c>
      <c r="LA75" s="654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25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31">
        <f>SUM( -LF57,LG57)</f>
        <v>-2.4100000000000003E-2</v>
      </c>
      <c r="LH75" s="102">
        <f>SUM( -LG59,LH59)</f>
        <v>-2.1499999999999991E-2</v>
      </c>
      <c r="LI75" s="129">
        <v>-1.43E-2</v>
      </c>
      <c r="LJ75" s="628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31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9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31">
        <f>SUM( -ME57,MF57)</f>
        <v>-1.9299999999999991E-2</v>
      </c>
      <c r="MG75" s="83">
        <f>SUM( -MF58,MG58)</f>
        <v>-8.0999999999999961E-3</v>
      </c>
      <c r="MH75" s="82">
        <v>-1.32E-2</v>
      </c>
      <c r="MI75" s="613">
        <f>SUM( -MH54,MI54)</f>
        <v>-3.1E-2</v>
      </c>
      <c r="MJ75" s="81">
        <f>SUM( -MI52,MJ52)</f>
        <v>-2.1499999999999991E-2</v>
      </c>
      <c r="MK75" s="84">
        <v>-4.02E-2</v>
      </c>
      <c r="MM75" s="538">
        <v>-9.4000000000000004E-3</v>
      </c>
      <c r="MN75" s="539">
        <v>-1.7399999999999999E-2</v>
      </c>
      <c r="MO75" s="540">
        <v>-2.6700000000000002E-2</v>
      </c>
      <c r="MP75" s="541">
        <v>-1.04E-2</v>
      </c>
      <c r="MQ75" s="539">
        <v>-1.2999999999999999E-2</v>
      </c>
      <c r="MR75" s="542">
        <v>-1.01E-2</v>
      </c>
      <c r="MS75" s="543">
        <v>-1.0200000000000001E-2</v>
      </c>
      <c r="MT75" s="539">
        <v>-1.3299999999999999E-2</v>
      </c>
      <c r="MU75" s="544">
        <v>-8.3000000000000001E-3</v>
      </c>
      <c r="MV75" s="545">
        <v>-9.9000000000000008E-3</v>
      </c>
      <c r="MW75" s="539">
        <v>-8.0999999999999996E-3</v>
      </c>
      <c r="MX75" s="621">
        <v>-1.7600000000000001E-2</v>
      </c>
      <c r="MY75" s="546">
        <v>-1.6799999999999999E-2</v>
      </c>
      <c r="MZ75" s="547">
        <v>-5.4999999999999997E-3</v>
      </c>
      <c r="NA75" s="540">
        <v>-3.15E-2</v>
      </c>
      <c r="NB75" s="622">
        <v>-1.95E-2</v>
      </c>
      <c r="NC75" s="22">
        <v>-1.8499999999999999E-2</v>
      </c>
      <c r="ND75" s="83">
        <v>-1.3899999999999999E-2</v>
      </c>
      <c r="NE75" s="541">
        <v>-8.8999999999999999E-3</v>
      </c>
      <c r="NF75" s="548">
        <v>-1.61E-2</v>
      </c>
      <c r="NG75" s="549">
        <v>-2.1299999999999999E-2</v>
      </c>
      <c r="NH75" s="550">
        <v>-1.7899999999999999E-2</v>
      </c>
      <c r="NI75" s="551">
        <v>-2.1399999999999999E-2</v>
      </c>
      <c r="NJ75" s="552">
        <v>-1.49E-2</v>
      </c>
      <c r="NK75" s="550">
        <v>-2.29E-2</v>
      </c>
      <c r="NL75" s="548">
        <v>-1.2E-2</v>
      </c>
      <c r="NM75" s="609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9">
        <v>-2.76E-2</v>
      </c>
      <c r="NT75" s="129">
        <v>-2.01E-2</v>
      </c>
      <c r="NU75" s="103">
        <v>-2.5899999999999999E-2</v>
      </c>
      <c r="NV75" s="612">
        <v>-2.2800000000000001E-2</v>
      </c>
      <c r="NW75" s="131">
        <v>-3.2000000000000002E-3</v>
      </c>
      <c r="NX75" s="99">
        <v>-1.47E-2</v>
      </c>
      <c r="NY75" s="613">
        <v>-2.3400000000000001E-2</v>
      </c>
      <c r="NZ75" s="101">
        <v>-3.0099999999999998E-2</v>
      </c>
      <c r="OA75" s="99">
        <v>-2.0299999999999999E-2</v>
      </c>
      <c r="OB75" s="103">
        <v>-1.95E-2</v>
      </c>
      <c r="OD75" s="44" t="s">
        <v>72</v>
      </c>
    </row>
    <row r="76" spans="1:489" s="465" customFormat="1" ht="15.75" thickBot="1" x14ac:dyDescent="0.3">
      <c r="LB76" s="466"/>
      <c r="LD76" s="611"/>
      <c r="LE76" s="466"/>
      <c r="LJ76" s="611"/>
      <c r="LK76" s="466"/>
      <c r="LM76" s="611"/>
      <c r="LN76" s="466"/>
      <c r="LP76" s="611"/>
      <c r="MF76" s="466"/>
      <c r="MH76" s="611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11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11"/>
      <c r="NQ76" s="466"/>
      <c r="NS76" s="611"/>
      <c r="NT76" s="466"/>
      <c r="NV76" s="611"/>
      <c r="NW76" s="466"/>
      <c r="NY76" s="611"/>
      <c r="OD76" s="31" t="s">
        <v>66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9">
        <v>2.0500000000000001E-2</v>
      </c>
      <c r="BK77" s="559">
        <v>1.7000000000000001E-2</v>
      </c>
      <c r="BN77" s="560">
        <v>6.2600000000000003E-2</v>
      </c>
      <c r="BQ77" s="560">
        <v>2.4199999999999999E-2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7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9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43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8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6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33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7">
        <v>2.7799999999999998E-2</v>
      </c>
      <c r="NW77" s="132"/>
      <c r="NX77" s="102">
        <v>1.61E-2</v>
      </c>
      <c r="NY77" s="619">
        <v>2.64E-2</v>
      </c>
      <c r="OA77" s="102">
        <v>2.23E-2</v>
      </c>
      <c r="OB77" s="102">
        <v>4.99E-2</v>
      </c>
      <c r="OD77" s="35" t="s">
        <v>69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30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30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7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9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31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8">
        <v>1.6400000000000001E-2</v>
      </c>
      <c r="NX78" s="106">
        <v>1.2699999999999999E-2</v>
      </c>
      <c r="NY78" s="615">
        <v>2.58E-2</v>
      </c>
      <c r="OA78" s="100">
        <v>1.9800000000000002E-2</v>
      </c>
      <c r="OB78" s="99">
        <v>1.14E-2</v>
      </c>
      <c r="OD78" s="41" t="s">
        <v>71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KT79" s="22">
        <v>1.1900000000000001E-2</v>
      </c>
      <c r="KU79" s="540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8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8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30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24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24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5">
        <v>9.7999999999999997E-3</v>
      </c>
      <c r="NW79" s="132"/>
      <c r="NX79" s="103">
        <v>4.7000000000000002E-3</v>
      </c>
      <c r="NY79" s="614">
        <v>2.07E-2</v>
      </c>
      <c r="OA79" s="105">
        <v>1.4999999999999999E-2</v>
      </c>
      <c r="OB79" s="105">
        <v>5.7999999999999996E-3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KT80" s="47">
        <v>2.3199999999999998E-2</v>
      </c>
      <c r="KU80" s="130">
        <v>5.5999999999999999E-3</v>
      </c>
      <c r="KW80" s="547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9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24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6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30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8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9">
        <v>3.8999999999999998E-3</v>
      </c>
      <c r="NW80" s="132"/>
      <c r="NX80" s="99">
        <v>-3.3E-3</v>
      </c>
      <c r="NY80" s="612">
        <v>-2.7000000000000001E-3</v>
      </c>
      <c r="OA80" s="103">
        <v>1.43E-2</v>
      </c>
      <c r="OB80" s="100">
        <v>2.5999999999999999E-3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42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24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25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24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7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9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12">
        <v>-4.0000000000000001E-3</v>
      </c>
      <c r="NW81" s="132"/>
      <c r="NX81" s="101">
        <v>-4.7000000000000002E-3</v>
      </c>
      <c r="NY81" s="616">
        <v>-4.1999999999999997E-3</v>
      </c>
      <c r="OA81" s="104">
        <v>7.1999999999999998E-3</v>
      </c>
      <c r="OB81" s="104">
        <v>-2.7000000000000001E-3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9">
        <v>-3.0999999999999999E-3</v>
      </c>
      <c r="LD82" s="552">
        <v>-1.0999999999999999E-2</v>
      </c>
      <c r="LE82" s="129">
        <v>-7.1999999999999998E-3</v>
      </c>
      <c r="LF82" s="315">
        <v>-4.8999999999999998E-3</v>
      </c>
      <c r="LG82" s="625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52">
        <v>-1.6500000000000001E-2</v>
      </c>
      <c r="LT82" s="102">
        <v>-4.3E-3</v>
      </c>
      <c r="LU82" s="299">
        <v>-4.3E-3</v>
      </c>
      <c r="LV82" s="639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5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8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30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13">
        <v>-1.0800000000000001E-2</v>
      </c>
      <c r="NW82" s="132"/>
      <c r="NX82" s="100">
        <v>-6.0000000000000001E-3</v>
      </c>
      <c r="NY82" s="617">
        <v>-1.7999999999999999E-2</v>
      </c>
      <c r="OA82" s="106">
        <v>-1.37E-2</v>
      </c>
      <c r="OB82" s="103">
        <v>-5.1999999999999998E-3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KT83" s="16">
        <v>1.1999999999999999E-3</v>
      </c>
      <c r="KU83" s="84">
        <v>-2.7300000000000001E-2</v>
      </c>
      <c r="KW83" s="86">
        <v>-9.7999999999999997E-3</v>
      </c>
      <c r="KX83" s="542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43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8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8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31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7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14">
        <v>-1.78E-2</v>
      </c>
      <c r="NW83" s="132"/>
      <c r="NX83" s="104">
        <v>-8.9999999999999993E-3</v>
      </c>
      <c r="NY83" s="618">
        <v>-1.9900000000000001E-2</v>
      </c>
      <c r="OA83" s="99">
        <v>-1.8800000000000001E-2</v>
      </c>
      <c r="OB83" s="106">
        <v>-1.14E-2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KT84" s="623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603"/>
      <c r="KZ84" s="30">
        <v>-2.1100000000000001E-2</v>
      </c>
      <c r="LA84" s="655">
        <v>-3.0300000000000001E-2</v>
      </c>
      <c r="LB84" s="603"/>
      <c r="LC84" s="642">
        <v>-1.9400000000000001E-2</v>
      </c>
      <c r="LD84" s="656">
        <v>-0.02</v>
      </c>
      <c r="LE84" s="545">
        <v>-2.1100000000000001E-2</v>
      </c>
      <c r="LF84" s="655">
        <v>-2.9399999999999999E-2</v>
      </c>
      <c r="LG84" s="628">
        <v>-0.1081</v>
      </c>
      <c r="LH84" s="604"/>
      <c r="LI84" s="623">
        <v>-1.78E-2</v>
      </c>
      <c r="LJ84" s="540">
        <v>-1.47E-2</v>
      </c>
      <c r="LK84" s="603"/>
      <c r="LL84" s="547">
        <v>-2.1700000000000001E-2</v>
      </c>
      <c r="LM84" s="542">
        <v>-1.8599999999999998E-2</v>
      </c>
      <c r="LN84" s="603"/>
      <c r="LO84" s="642">
        <v>-3.2800000000000003E-2</v>
      </c>
      <c r="LP84" s="552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7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603"/>
      <c r="MG84" s="539">
        <v>-1.0999999999999999E-2</v>
      </c>
      <c r="MH84" s="552">
        <v>-6.0000000000000001E-3</v>
      </c>
      <c r="MI84" s="106">
        <v>-2.5600000000000001E-2</v>
      </c>
      <c r="MJ84" s="314">
        <v>-4.1700000000000001E-2</v>
      </c>
      <c r="MK84" s="639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6">
        <v>-1.6299999999999999E-2</v>
      </c>
      <c r="MZ84" s="635">
        <v>-2.9100000000000001E-2</v>
      </c>
      <c r="NA84" s="637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41">
        <v>-0.03</v>
      </c>
      <c r="NO84" s="632">
        <v>-4.8800000000000003E-2</v>
      </c>
      <c r="NP84" s="634">
        <v>-0.11650000000000001</v>
      </c>
      <c r="NQ84" s="603"/>
      <c r="NR84" s="539">
        <v>-1.4200000000000001E-2</v>
      </c>
      <c r="NS84" s="552">
        <v>-2.87E-2</v>
      </c>
      <c r="NT84" s="603"/>
      <c r="NU84" s="640">
        <v>-1.7299999999999999E-2</v>
      </c>
      <c r="NV84" s="641">
        <v>-2.53E-2</v>
      </c>
      <c r="NW84" s="603"/>
      <c r="NX84" s="622">
        <v>-1.0500000000000001E-2</v>
      </c>
      <c r="NY84" s="644">
        <v>-2.81E-2</v>
      </c>
      <c r="OA84" s="101">
        <v>-4.6100000000000002E-2</v>
      </c>
      <c r="OB84" s="101">
        <v>-5.04E-2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LB85" s="610"/>
      <c r="LC85" s="610"/>
      <c r="LD85" s="610"/>
      <c r="LE85" s="610"/>
      <c r="LF85" s="610"/>
      <c r="LG85" s="610"/>
      <c r="LH85" s="610"/>
      <c r="LI85" s="610"/>
      <c r="LJ85" s="610"/>
      <c r="LK85" s="610"/>
      <c r="LL85" s="610"/>
      <c r="LM85" s="610"/>
      <c r="LN85" s="610"/>
      <c r="LO85" s="610"/>
      <c r="LP85" s="610"/>
      <c r="LV85" s="610"/>
      <c r="MF85" s="610"/>
      <c r="MG85" s="610"/>
      <c r="MH85" s="610"/>
      <c r="MK85" s="610"/>
      <c r="MY85" s="610"/>
      <c r="MZ85" s="610"/>
      <c r="NA85" s="610"/>
      <c r="NN85" s="610"/>
      <c r="NO85" s="610"/>
      <c r="NP85" s="610"/>
      <c r="NQ85" s="610"/>
      <c r="NR85" s="610"/>
      <c r="NS85" s="610"/>
      <c r="NT85" s="610"/>
      <c r="NU85" s="610"/>
      <c r="NV85" s="610"/>
      <c r="NW85" s="610"/>
      <c r="NX85" s="610"/>
      <c r="NY85" s="610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8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Y86" s="48" t="s">
        <v>88</v>
      </c>
      <c r="HZ86" s="598" t="s">
        <v>91</v>
      </c>
      <c r="IA86" s="48" t="s">
        <v>1</v>
      </c>
      <c r="IB86" s="48" t="s">
        <v>2</v>
      </c>
      <c r="IC86" s="48" t="s">
        <v>3</v>
      </c>
      <c r="ID86" s="48" t="s">
        <v>4</v>
      </c>
      <c r="IE86" s="48" t="s">
        <v>5</v>
      </c>
      <c r="IF86" s="48"/>
      <c r="IG86" s="48"/>
      <c r="IH86" s="48" t="s">
        <v>8</v>
      </c>
      <c r="II86" s="48" t="s">
        <v>9</v>
      </c>
      <c r="IJ86" s="48" t="s">
        <v>10</v>
      </c>
      <c r="IK86" s="48" t="s">
        <v>11</v>
      </c>
      <c r="IL86" s="48" t="s">
        <v>12</v>
      </c>
      <c r="IM86" s="48" t="s">
        <v>62</v>
      </c>
      <c r="IN86" s="48" t="s">
        <v>62</v>
      </c>
      <c r="IO86" s="48" t="s">
        <v>15</v>
      </c>
      <c r="IP86" s="48" t="s">
        <v>16</v>
      </c>
      <c r="IQ86" s="48" t="s">
        <v>17</v>
      </c>
      <c r="IR86" s="48" t="s">
        <v>18</v>
      </c>
      <c r="IS86" s="48" t="s">
        <v>19</v>
      </c>
      <c r="IT86" s="48"/>
      <c r="IU86" s="48"/>
      <c r="IV86" s="48" t="s">
        <v>22</v>
      </c>
      <c r="IW86" s="48" t="s">
        <v>23</v>
      </c>
      <c r="IX86" s="48" t="s">
        <v>24</v>
      </c>
      <c r="IY86" s="48" t="s">
        <v>25</v>
      </c>
      <c r="IZ86" s="48" t="s">
        <v>26</v>
      </c>
      <c r="JA86" s="48"/>
      <c r="JB86" s="48"/>
      <c r="JC86" s="48" t="s">
        <v>29</v>
      </c>
      <c r="JD86" s="48" t="s">
        <v>30</v>
      </c>
      <c r="JE86" s="49"/>
      <c r="JF86" s="49"/>
      <c r="JG86" s="49"/>
      <c r="JH86" s="272" t="s">
        <v>110</v>
      </c>
      <c r="JS86" t="s">
        <v>62</v>
      </c>
      <c r="JT86" t="s">
        <v>62</v>
      </c>
      <c r="KY86" s="48" t="s">
        <v>121</v>
      </c>
      <c r="KZ86" s="599" t="s">
        <v>114</v>
      </c>
      <c r="LA86" s="48" t="s">
        <v>1</v>
      </c>
      <c r="LB86" s="48" t="s">
        <v>2</v>
      </c>
      <c r="LC86" s="48" t="s">
        <v>3</v>
      </c>
      <c r="LD86" s="49" t="s">
        <v>62</v>
      </c>
      <c r="LE86" s="49" t="s">
        <v>62</v>
      </c>
      <c r="LF86" s="48" t="s">
        <v>6</v>
      </c>
      <c r="LG86" s="48" t="s">
        <v>7</v>
      </c>
      <c r="LH86" s="48" t="s">
        <v>8</v>
      </c>
      <c r="LI86" s="48" t="s">
        <v>9</v>
      </c>
      <c r="LJ86" s="48" t="s">
        <v>10</v>
      </c>
      <c r="LK86" s="49" t="s">
        <v>62</v>
      </c>
      <c r="LL86" s="49" t="s">
        <v>62</v>
      </c>
      <c r="LM86" s="48" t="s">
        <v>13</v>
      </c>
      <c r="LN86" s="48" t="s">
        <v>14</v>
      </c>
      <c r="LO86" s="48" t="s">
        <v>15</v>
      </c>
      <c r="LP86" s="48" t="s">
        <v>16</v>
      </c>
      <c r="LQ86" s="48" t="s">
        <v>17</v>
      </c>
      <c r="LR86" s="49" t="s">
        <v>62</v>
      </c>
      <c r="LS86" s="49" t="s">
        <v>62</v>
      </c>
      <c r="LT86" s="48" t="s">
        <v>20</v>
      </c>
      <c r="LU86" s="48" t="s">
        <v>21</v>
      </c>
      <c r="LV86" s="48" t="s">
        <v>22</v>
      </c>
      <c r="LW86" s="48" t="s">
        <v>23</v>
      </c>
      <c r="LX86" s="48" t="s">
        <v>24</v>
      </c>
      <c r="LY86" s="49" t="s">
        <v>62</v>
      </c>
      <c r="LZ86" s="49" t="s">
        <v>62</v>
      </c>
      <c r="MA86" s="48" t="s">
        <v>27</v>
      </c>
      <c r="MB86" s="48" t="s">
        <v>28</v>
      </c>
      <c r="MC86" s="48" t="s">
        <v>29</v>
      </c>
      <c r="MD86" s="48" t="s">
        <v>30</v>
      </c>
      <c r="ME86" s="48" t="s">
        <v>31</v>
      </c>
      <c r="MF86" s="49"/>
      <c r="MG86" s="49"/>
      <c r="MH86" s="272" t="s">
        <v>123</v>
      </c>
      <c r="MK86" t="s">
        <v>62</v>
      </c>
      <c r="NC86" s="48" t="s">
        <v>122</v>
      </c>
      <c r="ND86" s="599" t="s">
        <v>114</v>
      </c>
      <c r="NE86" s="49" t="s">
        <v>62</v>
      </c>
      <c r="NF86" s="49" t="s">
        <v>62</v>
      </c>
      <c r="NG86" s="48" t="s">
        <v>3</v>
      </c>
      <c r="NH86" s="48" t="s">
        <v>4</v>
      </c>
      <c r="NI86" s="48" t="s">
        <v>5</v>
      </c>
      <c r="NJ86" s="48" t="s">
        <v>6</v>
      </c>
      <c r="NK86" s="48" t="s">
        <v>7</v>
      </c>
      <c r="NL86" s="49" t="s">
        <v>62</v>
      </c>
      <c r="NM86" s="49" t="s">
        <v>62</v>
      </c>
      <c r="NN86" s="48" t="s">
        <v>10</v>
      </c>
      <c r="NO86" s="48" t="s">
        <v>11</v>
      </c>
      <c r="NP86" s="48" t="s">
        <v>12</v>
      </c>
      <c r="NQ86" s="48" t="s">
        <v>13</v>
      </c>
      <c r="NR86" s="48" t="s">
        <v>14</v>
      </c>
      <c r="NS86" s="49" t="s">
        <v>62</v>
      </c>
      <c r="NT86" s="49" t="s">
        <v>62</v>
      </c>
      <c r="NU86" s="48" t="s">
        <v>17</v>
      </c>
      <c r="NV86" s="48" t="s">
        <v>18</v>
      </c>
      <c r="NW86" s="48" t="s">
        <v>19</v>
      </c>
      <c r="NX86" s="48" t="s">
        <v>20</v>
      </c>
      <c r="NY86" s="48" t="s">
        <v>21</v>
      </c>
      <c r="NZ86" s="49" t="s">
        <v>62</v>
      </c>
      <c r="OA86" s="49" t="s">
        <v>62</v>
      </c>
      <c r="OB86" s="48" t="s">
        <v>24</v>
      </c>
      <c r="OC86" s="48" t="s">
        <v>25</v>
      </c>
      <c r="OD86" s="48" t="s">
        <v>26</v>
      </c>
      <c r="OE86" s="48" t="s">
        <v>27</v>
      </c>
      <c r="OF86" s="48" t="s">
        <v>28</v>
      </c>
      <c r="OG86" s="49" t="s">
        <v>62</v>
      </c>
      <c r="OH86" s="49" t="s">
        <v>62</v>
      </c>
      <c r="OI86" s="49" t="s">
        <v>62</v>
      </c>
      <c r="OJ86" s="49"/>
      <c r="OK86" s="49"/>
      <c r="OL86" s="272" t="s">
        <v>122</v>
      </c>
      <c r="OM86" s="465"/>
      <c r="ON86" s="465"/>
      <c r="OO86" s="465"/>
      <c r="OP86" s="465"/>
      <c r="OQ86" s="465"/>
      <c r="OR86" s="465"/>
      <c r="PD86" t="s">
        <v>62</v>
      </c>
      <c r="PE86" s="48" t="s">
        <v>124</v>
      </c>
      <c r="PF86" s="599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t="s">
        <v>62</v>
      </c>
      <c r="IA87" s="22">
        <v>4.8399999999999999E-2</v>
      </c>
      <c r="IB87" s="22">
        <v>8.0799999999999997E-2</v>
      </c>
      <c r="IC87" s="22">
        <v>8.4199999999999997E-2</v>
      </c>
      <c r="ID87" s="22">
        <v>4.8800000000000003E-2</v>
      </c>
      <c r="IE87" s="30">
        <v>4.02E-2</v>
      </c>
      <c r="IF87" s="15"/>
      <c r="IG87" s="15"/>
      <c r="IH87" s="30">
        <v>4.5699999999999998E-2</v>
      </c>
      <c r="II87" s="30">
        <v>4.4400000000000002E-2</v>
      </c>
      <c r="IJ87" s="30">
        <v>8.3500000000000005E-2</v>
      </c>
      <c r="IK87" s="30">
        <v>5.8400000000000001E-2</v>
      </c>
      <c r="IL87" s="30">
        <v>9.4799999999999995E-2</v>
      </c>
      <c r="IM87" s="15"/>
      <c r="IN87" s="15"/>
      <c r="IO87" s="30">
        <v>9.7699999999999995E-2</v>
      </c>
      <c r="IP87" s="30">
        <v>0.1074</v>
      </c>
      <c r="IQ87" s="30">
        <v>0.1178</v>
      </c>
      <c r="IR87" s="30">
        <v>0.11310000000000001</v>
      </c>
      <c r="IS87" s="30">
        <v>0.1114</v>
      </c>
      <c r="IT87" s="15"/>
      <c r="IU87" s="15"/>
      <c r="IV87" s="16">
        <v>9.5600000000000004E-2</v>
      </c>
      <c r="IW87" s="16">
        <v>9.9699999999999997E-2</v>
      </c>
      <c r="IX87" s="7">
        <v>0.1101</v>
      </c>
      <c r="IY87" s="7">
        <v>0.1013</v>
      </c>
      <c r="IZ87" s="7">
        <v>8.5900000000000004E-2</v>
      </c>
      <c r="JA87" s="15"/>
      <c r="JB87" s="15"/>
      <c r="JC87" s="16">
        <v>8.7900000000000006E-2</v>
      </c>
      <c r="JD87" s="16">
        <v>9.1300000000000006E-2</v>
      </c>
      <c r="JE87" s="15"/>
      <c r="JF87" s="3" t="s">
        <v>32</v>
      </c>
      <c r="JG87" s="3" t="s">
        <v>33</v>
      </c>
      <c r="JH87" s="3" t="s">
        <v>34</v>
      </c>
      <c r="KZ87" t="s">
        <v>62</v>
      </c>
      <c r="LA87" s="22">
        <v>0.1144</v>
      </c>
      <c r="LB87" s="22">
        <v>0.1159</v>
      </c>
      <c r="LC87" s="22">
        <v>0.1716</v>
      </c>
      <c r="LD87" s="53"/>
      <c r="LE87" s="53"/>
      <c r="LF87" s="22">
        <v>0.14549999999999999</v>
      </c>
      <c r="LG87" s="22">
        <v>0.13100000000000001</v>
      </c>
      <c r="LH87" s="16">
        <v>0.1069</v>
      </c>
      <c r="LI87" s="16">
        <v>0.11020000000000001</v>
      </c>
      <c r="LJ87" s="16">
        <v>0.1174</v>
      </c>
      <c r="LK87" s="53"/>
      <c r="LL87" s="53"/>
      <c r="LM87" s="47">
        <v>0.13</v>
      </c>
      <c r="LN87" s="16">
        <v>0.1168</v>
      </c>
      <c r="LO87" s="47">
        <v>0.12640000000000001</v>
      </c>
      <c r="LP87" s="47">
        <v>0.12839999999999999</v>
      </c>
      <c r="LQ87" s="47">
        <v>0.13170000000000001</v>
      </c>
      <c r="LR87" s="53"/>
      <c r="LS87" s="53"/>
      <c r="LT87" s="16">
        <v>0.12230000000000001</v>
      </c>
      <c r="LU87" s="16">
        <v>0.1356</v>
      </c>
      <c r="LV87" s="16">
        <v>0.13719999999999999</v>
      </c>
      <c r="LW87" s="47">
        <v>0.15079999999999999</v>
      </c>
      <c r="LX87" s="47">
        <v>0.15010000000000001</v>
      </c>
      <c r="LY87" s="53"/>
      <c r="LZ87" s="53"/>
      <c r="MA87" s="47">
        <v>0.1419</v>
      </c>
      <c r="MB87" s="47">
        <v>0.16120000000000001</v>
      </c>
      <c r="MC87" s="47">
        <v>0.15759999999999999</v>
      </c>
      <c r="MD87" s="47">
        <v>0.15620000000000001</v>
      </c>
      <c r="ME87" s="47">
        <v>0.2175</v>
      </c>
      <c r="MF87" s="495" t="s">
        <v>32</v>
      </c>
      <c r="MG87" s="3" t="s">
        <v>33</v>
      </c>
      <c r="MH87" s="495" t="s">
        <v>34</v>
      </c>
      <c r="MJ87" t="s">
        <v>62</v>
      </c>
      <c r="MK87" t="s">
        <v>62</v>
      </c>
      <c r="ND87" t="s">
        <v>62</v>
      </c>
      <c r="NE87" s="53"/>
      <c r="NF87" s="53"/>
      <c r="NG87" s="47">
        <v>0.1938</v>
      </c>
      <c r="NH87" s="47">
        <v>0.17649999999999999</v>
      </c>
      <c r="NI87" s="47">
        <v>0.16589999999999999</v>
      </c>
      <c r="NJ87" s="47">
        <v>0.15540000000000001</v>
      </c>
      <c r="NK87" s="16">
        <v>0.16739999999999999</v>
      </c>
      <c r="NL87" s="53"/>
      <c r="NM87" s="53"/>
      <c r="NN87" s="16">
        <v>0.1792</v>
      </c>
      <c r="NO87" s="16">
        <v>0.19409999999999999</v>
      </c>
      <c r="NP87" s="16">
        <v>0.18909999999999999</v>
      </c>
      <c r="NQ87" s="16">
        <v>0.184</v>
      </c>
      <c r="NR87" s="47">
        <v>0.1993</v>
      </c>
      <c r="NS87" s="53"/>
      <c r="NT87" s="53"/>
      <c r="NU87" s="47">
        <v>0.20599999999999999</v>
      </c>
      <c r="NV87" s="47">
        <v>0.20200000000000001</v>
      </c>
      <c r="NW87" s="47">
        <v>0.1993</v>
      </c>
      <c r="NX87" s="47">
        <v>0.2107</v>
      </c>
      <c r="NY87" s="15"/>
      <c r="NZ87" s="53"/>
      <c r="OA87" s="53"/>
      <c r="OB87" s="53"/>
      <c r="OC87" s="53"/>
      <c r="OD87" s="53"/>
      <c r="OE87" s="53"/>
      <c r="OF87" s="53"/>
      <c r="OG87" s="53"/>
      <c r="OH87" s="53"/>
      <c r="OI87" s="53"/>
      <c r="OJ87" s="495" t="s">
        <v>32</v>
      </c>
      <c r="OK87" s="3" t="s">
        <v>33</v>
      </c>
      <c r="OL87" s="495" t="s">
        <v>34</v>
      </c>
      <c r="PF87" t="s">
        <v>62</v>
      </c>
      <c r="PG87" s="53"/>
      <c r="PH87" s="53"/>
      <c r="PI87" s="53"/>
      <c r="PJ87" s="53"/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IA88" s="40">
        <v>2.0400000000000001E-2</v>
      </c>
      <c r="IB88" s="40">
        <v>1.6199999999999999E-2</v>
      </c>
      <c r="IC88" s="30">
        <v>2.0799999999999999E-2</v>
      </c>
      <c r="ID88" s="30">
        <v>3.8199999999999998E-2</v>
      </c>
      <c r="IE88" s="22">
        <v>3.4099999999999998E-2</v>
      </c>
      <c r="IF88" s="6" t="s">
        <v>62</v>
      </c>
      <c r="IG88" s="6"/>
      <c r="IH88" s="16">
        <v>3.9699999999999999E-2</v>
      </c>
      <c r="II88" s="16">
        <v>4.1399999999999999E-2</v>
      </c>
      <c r="IJ88" s="22">
        <v>4.0599999999999997E-2</v>
      </c>
      <c r="IK88" s="16">
        <v>5.3600000000000002E-2</v>
      </c>
      <c r="IL88" s="16">
        <v>6.8000000000000005E-2</v>
      </c>
      <c r="IM88" s="6" t="s">
        <v>62</v>
      </c>
      <c r="IN88" s="6"/>
      <c r="IO88" s="16">
        <v>7.6300000000000007E-2</v>
      </c>
      <c r="IP88" s="16">
        <v>6.9599999999999995E-2</v>
      </c>
      <c r="IQ88" s="16">
        <v>8.9899999999999994E-2</v>
      </c>
      <c r="IR88" s="16">
        <v>7.3999999999999996E-2</v>
      </c>
      <c r="IS88" s="16">
        <v>8.1299999999999997E-2</v>
      </c>
      <c r="IT88" s="6" t="s">
        <v>62</v>
      </c>
      <c r="IU88" s="6"/>
      <c r="IV88" s="30">
        <v>9.5100000000000004E-2</v>
      </c>
      <c r="IW88" s="30">
        <v>8.2299999999999998E-2</v>
      </c>
      <c r="IX88" s="16">
        <v>8.8700000000000001E-2</v>
      </c>
      <c r="IY88" s="16">
        <v>6.7000000000000004E-2</v>
      </c>
      <c r="IZ88" s="16">
        <v>6.4899999999999999E-2</v>
      </c>
      <c r="JA88" s="6" t="s">
        <v>62</v>
      </c>
      <c r="JB88" s="6"/>
      <c r="JC88" s="7">
        <v>7.6899999999999996E-2</v>
      </c>
      <c r="JD88" s="22">
        <v>8.7599999999999997E-2</v>
      </c>
      <c r="JE88" s="6" t="s">
        <v>62</v>
      </c>
      <c r="JF88" s="51">
        <f>MIN(IJ113:IJ115,IJ113:IJ120,IJ121:IJ122,IJ128:IJ129,IJ133:IJ135,IJ139:IJ140,IJ138)</f>
        <v>0</v>
      </c>
      <c r="JG88" s="51" t="e">
        <f>AVERAGE(IK113:IK115,IK113:IK120,IK124:IK126,IK128:IK129,IK133:IK135,IK139:IK140,IK138)</f>
        <v>#DIV/0!</v>
      </c>
      <c r="JH88" s="51">
        <f>MAX(IL113:IL113,IL115:IL118,IL122:IL124,IL128:IL133,IL131:IL137,IL135:IL136,IL140)</f>
        <v>0</v>
      </c>
      <c r="LA88" s="16">
        <v>9.2600000000000002E-2</v>
      </c>
      <c r="LB88" s="16">
        <v>8.7599999999999997E-2</v>
      </c>
      <c r="LC88" s="16">
        <v>7.9699999999999993E-2</v>
      </c>
      <c r="LD88" s="53"/>
      <c r="LE88" s="53"/>
      <c r="LF88" s="16">
        <v>9.7000000000000003E-2</v>
      </c>
      <c r="LG88" s="16">
        <v>9.2799999999999994E-2</v>
      </c>
      <c r="LH88" s="22">
        <v>0.1033</v>
      </c>
      <c r="LI88" s="47">
        <v>0.1019</v>
      </c>
      <c r="LJ88" s="22">
        <v>7.8600000000000003E-2</v>
      </c>
      <c r="LK88" s="53"/>
      <c r="LL88" s="53"/>
      <c r="LM88" s="16">
        <v>0.123</v>
      </c>
      <c r="LN88" s="47">
        <v>0.1163</v>
      </c>
      <c r="LO88" s="16">
        <v>0.1227</v>
      </c>
      <c r="LP88" s="16">
        <v>0.1232</v>
      </c>
      <c r="LQ88" s="16">
        <v>0.13020000000000001</v>
      </c>
      <c r="LR88" s="53"/>
      <c r="LS88" s="53"/>
      <c r="LT88" s="47">
        <v>0.1197</v>
      </c>
      <c r="LU88" s="7">
        <v>0.12180000000000001</v>
      </c>
      <c r="LV88" s="7">
        <v>0.12620000000000001</v>
      </c>
      <c r="LW88" s="16">
        <v>0.1419</v>
      </c>
      <c r="LX88" s="16">
        <v>0.1376</v>
      </c>
      <c r="LY88" s="53"/>
      <c r="LZ88" s="53"/>
      <c r="MA88" s="16">
        <v>0.1409</v>
      </c>
      <c r="MB88" s="16">
        <v>0.1321</v>
      </c>
      <c r="MC88" s="16">
        <v>0.12670000000000001</v>
      </c>
      <c r="MD88" s="16">
        <v>0.12770000000000001</v>
      </c>
      <c r="ME88" s="16">
        <v>0.12690000000000001</v>
      </c>
      <c r="MF88" s="53" t="e">
        <f>MIN(LX113:LX113,#REF!,#REF!,#REF!,#REF!,#REF!,#REF!)</f>
        <v>#REF!</v>
      </c>
      <c r="MG88" s="51" t="e">
        <f>AVERAGE(LY113:LY113,#REF!,#REF!,#REF!,#REF!,#REF!,#REF!)</f>
        <v>#REF!</v>
      </c>
      <c r="MH88" s="53" t="e">
        <f>MAX(LZ113:LZ113,#REF!,#REF!,#REF!,#REF!,#REF!,#REF!)</f>
        <v>#REF!</v>
      </c>
      <c r="NE88" s="53"/>
      <c r="NF88" s="53"/>
      <c r="NG88" s="16">
        <v>0.1384</v>
      </c>
      <c r="NH88" s="16">
        <v>0.1368</v>
      </c>
      <c r="NI88" s="16">
        <v>0.12959999999999999</v>
      </c>
      <c r="NJ88" s="16">
        <v>0.15479999999999999</v>
      </c>
      <c r="NK88" s="47">
        <v>0.14000000000000001</v>
      </c>
      <c r="NL88" s="53"/>
      <c r="NM88" s="53"/>
      <c r="NN88" s="47">
        <v>0.1411</v>
      </c>
      <c r="NO88" s="47">
        <v>0.1396</v>
      </c>
      <c r="NP88" s="47">
        <v>0.16039999999999999</v>
      </c>
      <c r="NQ88" s="47">
        <v>0.16950000000000001</v>
      </c>
      <c r="NR88" s="16">
        <v>0.1812</v>
      </c>
      <c r="NS88" s="53"/>
      <c r="NT88" s="53"/>
      <c r="NU88" s="16">
        <v>0.1961</v>
      </c>
      <c r="NV88" s="16">
        <v>0.17080000000000001</v>
      </c>
      <c r="NW88" s="16">
        <v>0.1666</v>
      </c>
      <c r="NX88" s="16">
        <v>0.16139999999999999</v>
      </c>
      <c r="NY88" s="6"/>
      <c r="NZ88" s="53"/>
      <c r="OA88" s="53"/>
      <c r="OB88" s="53"/>
      <c r="OC88" s="53"/>
      <c r="OD88" s="53"/>
      <c r="OE88" s="53"/>
      <c r="OF88" s="53"/>
      <c r="OG88" s="53"/>
      <c r="OH88" s="53"/>
      <c r="OI88" s="53"/>
      <c r="OJ88" s="53" t="e">
        <f>MIN(OP113:OP113,#REF!,#REF!,#REF!,#REF!,#REF!,#REF!)</f>
        <v>#REF!</v>
      </c>
      <c r="OK88" s="51" t="e">
        <f>AVERAGE(OQ113:OQ113,#REF!,#REF!,#REF!,#REF!,#REF!,#REF!)</f>
        <v>#REF!</v>
      </c>
      <c r="OL88" s="53" t="e">
        <f>MAX(OR113:OR113,#REF!,#REF!,#REF!,#REF!,#REF!,#REF!)</f>
        <v>#REF!</v>
      </c>
      <c r="PG88" s="53"/>
      <c r="PH88" s="53"/>
      <c r="PI88" s="53"/>
      <c r="PJ88" s="53"/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Y89" t="s">
        <v>62</v>
      </c>
      <c r="HZ89" t="s">
        <v>62</v>
      </c>
      <c r="IA89" s="30">
        <v>1.8700000000000001E-2</v>
      </c>
      <c r="IB89" s="7">
        <v>1.0800000000000001E-2</v>
      </c>
      <c r="IC89" s="16">
        <v>0.01</v>
      </c>
      <c r="ID89" s="16">
        <v>1.83E-2</v>
      </c>
      <c r="IE89" s="16">
        <v>2.5399999999999999E-2</v>
      </c>
      <c r="IG89" s="6"/>
      <c r="IH89" s="22">
        <v>3.2899999999999999E-2</v>
      </c>
      <c r="II89" s="22">
        <v>2.7099999999999999E-2</v>
      </c>
      <c r="IJ89" s="16">
        <v>3.7400000000000003E-2</v>
      </c>
      <c r="IK89" s="22">
        <v>4.7300000000000002E-2</v>
      </c>
      <c r="IL89" s="22">
        <v>3.9899999999999998E-2</v>
      </c>
      <c r="IN89" s="6"/>
      <c r="IO89" s="22">
        <v>6.1199999999999997E-2</v>
      </c>
      <c r="IP89" s="22">
        <v>4.0300000000000002E-2</v>
      </c>
      <c r="IQ89" s="22">
        <v>4.2599999999999999E-2</v>
      </c>
      <c r="IR89" s="7">
        <v>4.8599999999999997E-2</v>
      </c>
      <c r="IS89" s="7">
        <v>4.4699999999999997E-2</v>
      </c>
      <c r="IU89" s="6"/>
      <c r="IV89" s="7">
        <v>4.5699999999999998E-2</v>
      </c>
      <c r="IW89" s="7">
        <v>6.9199999999999998E-2</v>
      </c>
      <c r="IX89" s="22">
        <v>5.2400000000000002E-2</v>
      </c>
      <c r="IY89" s="22">
        <v>4.0300000000000002E-2</v>
      </c>
      <c r="IZ89" s="22">
        <v>3.7699999999999997E-2</v>
      </c>
      <c r="JB89" s="6"/>
      <c r="JC89" s="30">
        <v>4.7500000000000001E-2</v>
      </c>
      <c r="JD89" s="7">
        <v>5.79E-2</v>
      </c>
      <c r="JE89" s="52"/>
      <c r="JF89" s="53"/>
      <c r="JG89" s="54" t="s">
        <v>73</v>
      </c>
      <c r="JH89" s="53"/>
      <c r="KY89" t="s">
        <v>62</v>
      </c>
      <c r="KZ89" t="s">
        <v>62</v>
      </c>
      <c r="LA89" s="7">
        <v>7.1900000000000006E-2</v>
      </c>
      <c r="LB89" s="7">
        <v>8.2199999999999995E-2</v>
      </c>
      <c r="LC89" s="7">
        <v>5.0700000000000002E-2</v>
      </c>
      <c r="LD89" s="53"/>
      <c r="LE89" s="53"/>
      <c r="LF89" s="7">
        <v>6.6100000000000006E-2</v>
      </c>
      <c r="LG89" s="47">
        <v>6.7699999999999996E-2</v>
      </c>
      <c r="LH89" s="47">
        <v>9.0300000000000005E-2</v>
      </c>
      <c r="LI89" s="22">
        <v>9.0800000000000006E-2</v>
      </c>
      <c r="LJ89" s="47">
        <v>7.4999999999999997E-2</v>
      </c>
      <c r="LK89" s="53"/>
      <c r="LL89" s="53"/>
      <c r="LM89" s="7">
        <v>6.4299999999999996E-2</v>
      </c>
      <c r="LN89" s="7">
        <v>7.4700000000000003E-2</v>
      </c>
      <c r="LO89" s="7">
        <v>8.3299999999999999E-2</v>
      </c>
      <c r="LP89" s="7">
        <v>0.1065</v>
      </c>
      <c r="LQ89" s="7">
        <v>0.1231</v>
      </c>
      <c r="LR89" s="53"/>
      <c r="LS89" s="53"/>
      <c r="LT89" s="7">
        <v>0.1084</v>
      </c>
      <c r="LU89" s="47">
        <v>0.1011</v>
      </c>
      <c r="LV89" s="47">
        <v>0.1159</v>
      </c>
      <c r="LW89" s="7">
        <v>0.10639999999999999</v>
      </c>
      <c r="LX89" s="7">
        <v>8.3500000000000005E-2</v>
      </c>
      <c r="LY89" s="53"/>
      <c r="LZ89" s="53"/>
      <c r="MA89" s="7">
        <v>9.4399999999999998E-2</v>
      </c>
      <c r="MB89" s="7">
        <v>0.10489999999999999</v>
      </c>
      <c r="MC89" s="7">
        <v>0.1186</v>
      </c>
      <c r="MD89" s="7">
        <v>0.1195</v>
      </c>
      <c r="ME89" s="7">
        <v>9.0499999999999997E-2</v>
      </c>
      <c r="MF89" s="53"/>
      <c r="MG89" s="54" t="s">
        <v>73</v>
      </c>
      <c r="MH89" s="53"/>
      <c r="NC89" t="s">
        <v>62</v>
      </c>
      <c r="ND89" t="s">
        <v>62</v>
      </c>
      <c r="NE89" s="53"/>
      <c r="NF89" s="53"/>
      <c r="NG89" s="7">
        <v>5.1299999999999998E-2</v>
      </c>
      <c r="NH89" s="7">
        <v>3.9600000000000003E-2</v>
      </c>
      <c r="NI89" s="7">
        <v>5.2699999999999997E-2</v>
      </c>
      <c r="NJ89" s="7">
        <v>3.73E-2</v>
      </c>
      <c r="NK89" s="86">
        <v>2.9899999999999999E-2</v>
      </c>
      <c r="NL89" s="53"/>
      <c r="NM89" s="53"/>
      <c r="NN89" s="86">
        <v>3.4700000000000002E-2</v>
      </c>
      <c r="NO89" s="7">
        <v>3.7199999999999997E-2</v>
      </c>
      <c r="NP89" s="7">
        <v>5.6899999999999999E-2</v>
      </c>
      <c r="NQ89" s="7">
        <v>5.8999999999999997E-2</v>
      </c>
      <c r="NR89" s="7">
        <v>0.10150000000000001</v>
      </c>
      <c r="NS89" s="53"/>
      <c r="NT89" s="53"/>
      <c r="NU89" s="7">
        <v>0.1081</v>
      </c>
      <c r="NV89" s="7">
        <v>9.7299999999999998E-2</v>
      </c>
      <c r="NW89" s="7">
        <v>6.9199999999999998E-2</v>
      </c>
      <c r="NX89" s="86">
        <v>8.3500000000000005E-2</v>
      </c>
      <c r="NY89" s="6"/>
      <c r="NZ89" s="53"/>
      <c r="OA89" s="53"/>
      <c r="OB89" s="53"/>
      <c r="OC89" s="53"/>
      <c r="OD89" s="53"/>
      <c r="OE89" s="53"/>
      <c r="OF89" s="53"/>
      <c r="OG89" s="53"/>
      <c r="OH89" s="53"/>
      <c r="OI89" s="53"/>
      <c r="OJ89" s="53"/>
      <c r="OK89" s="54" t="s">
        <v>73</v>
      </c>
      <c r="OL89" s="53"/>
      <c r="PE89" t="s">
        <v>62</v>
      </c>
      <c r="PF89" t="s">
        <v>62</v>
      </c>
      <c r="PG89" s="53"/>
      <c r="PH89" s="53"/>
      <c r="PI89" s="53"/>
      <c r="PJ89" s="53"/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Y90" t="s">
        <v>62</v>
      </c>
      <c r="IA90" s="34">
        <v>-1.6000000000000001E-3</v>
      </c>
      <c r="IB90" s="16">
        <v>-1E-4</v>
      </c>
      <c r="IC90" s="7">
        <v>2.0000000000000001E-4</v>
      </c>
      <c r="ID90" s="7">
        <v>1.49E-2</v>
      </c>
      <c r="IE90" s="7">
        <v>2.5000000000000001E-2</v>
      </c>
      <c r="IF90" s="6" t="s">
        <v>62</v>
      </c>
      <c r="IG90" s="6"/>
      <c r="IH90" s="40">
        <v>2.4400000000000002E-2</v>
      </c>
      <c r="II90" s="40">
        <v>1.5800000000000002E-2</v>
      </c>
      <c r="IJ90" s="40">
        <v>5.3E-3</v>
      </c>
      <c r="IK90" s="7">
        <v>2.0799999999999999E-2</v>
      </c>
      <c r="IL90" s="40">
        <v>9.1999999999999998E-3</v>
      </c>
      <c r="IM90" s="6" t="s">
        <v>62</v>
      </c>
      <c r="IN90" s="6"/>
      <c r="IO90" s="7">
        <v>5.4999999999999997E-3</v>
      </c>
      <c r="IP90" s="7">
        <v>1.2699999999999999E-2</v>
      </c>
      <c r="IQ90" s="7">
        <v>1.9699999999999999E-2</v>
      </c>
      <c r="IR90" s="22">
        <v>3.9600000000000003E-2</v>
      </c>
      <c r="IS90" s="22">
        <v>0.04</v>
      </c>
      <c r="IT90" s="6" t="s">
        <v>62</v>
      </c>
      <c r="IU90" s="6"/>
      <c r="IV90" s="22">
        <v>3.7100000000000001E-2</v>
      </c>
      <c r="IW90" s="22">
        <v>3.3399999999999999E-2</v>
      </c>
      <c r="IX90" s="30">
        <v>2.0899999999999998E-2</v>
      </c>
      <c r="IY90" s="47">
        <v>2.2499999999999999E-2</v>
      </c>
      <c r="IZ90" s="30">
        <v>3.56E-2</v>
      </c>
      <c r="JA90" s="6" t="s">
        <v>62</v>
      </c>
      <c r="JB90" s="6"/>
      <c r="JC90" s="22">
        <v>4.2000000000000003E-2</v>
      </c>
      <c r="JD90" s="30">
        <v>2.3199999999999998E-2</v>
      </c>
      <c r="JE90" s="6" t="s">
        <v>62</v>
      </c>
      <c r="JF90" s="54"/>
      <c r="JG90" s="54" t="s">
        <v>74</v>
      </c>
      <c r="JH90" s="54"/>
      <c r="LA90" s="30">
        <v>1.1000000000000001E-3</v>
      </c>
      <c r="LB90" s="47">
        <v>2.2000000000000001E-3</v>
      </c>
      <c r="LC90" s="47">
        <v>0</v>
      </c>
      <c r="LD90" s="53"/>
      <c r="LE90" s="53"/>
      <c r="LF90" s="47">
        <v>0.03</v>
      </c>
      <c r="LG90" s="7">
        <v>6.5299999999999997E-2</v>
      </c>
      <c r="LH90" s="7">
        <v>7.7899999999999997E-2</v>
      </c>
      <c r="LI90" s="7">
        <v>6.6699999999999995E-2</v>
      </c>
      <c r="LJ90" s="7">
        <v>5.45E-2</v>
      </c>
      <c r="LK90" s="53"/>
      <c r="LL90" s="53"/>
      <c r="LM90" s="22">
        <v>6.2300000000000001E-2</v>
      </c>
      <c r="LN90" s="22">
        <v>4.1200000000000001E-2</v>
      </c>
      <c r="LO90" s="22">
        <v>1.09E-2</v>
      </c>
      <c r="LP90" s="40">
        <v>6.1999999999999998E-3</v>
      </c>
      <c r="LQ90" s="40">
        <v>1.72E-2</v>
      </c>
      <c r="LR90" s="53"/>
      <c r="LS90" s="53"/>
      <c r="LT90" s="40">
        <v>2.2800000000000001E-2</v>
      </c>
      <c r="LU90" s="40">
        <v>5.0900000000000001E-2</v>
      </c>
      <c r="LV90" s="40">
        <v>4.07E-2</v>
      </c>
      <c r="LW90" s="86">
        <v>1.6199999999999999E-2</v>
      </c>
      <c r="LX90" s="86">
        <v>5.8999999999999999E-3</v>
      </c>
      <c r="LY90" s="53"/>
      <c r="LZ90" s="53"/>
      <c r="MA90" s="40">
        <v>5.1999999999999998E-3</v>
      </c>
      <c r="MB90" s="40">
        <v>-1.4999999999999999E-2</v>
      </c>
      <c r="MC90" s="86">
        <v>-9.1000000000000004E-3</v>
      </c>
      <c r="MD90" s="40">
        <v>-3.8E-3</v>
      </c>
      <c r="ME90" s="86">
        <v>1.5699999999999999E-2</v>
      </c>
      <c r="MF90" s="53"/>
      <c r="MG90" s="54" t="s">
        <v>74</v>
      </c>
      <c r="MH90" s="53"/>
      <c r="NC90" t="s">
        <v>62</v>
      </c>
      <c r="NE90" s="53"/>
      <c r="NF90" s="53"/>
      <c r="NG90" s="86">
        <v>3.9600000000000003E-2</v>
      </c>
      <c r="NH90" s="86">
        <v>3.0200000000000001E-2</v>
      </c>
      <c r="NI90" s="86">
        <v>2.2599999999999999E-2</v>
      </c>
      <c r="NJ90" s="86">
        <v>3.2800000000000003E-2</v>
      </c>
      <c r="NK90" s="7">
        <v>8.2000000000000007E-3</v>
      </c>
      <c r="NL90" s="53"/>
      <c r="NM90" s="53"/>
      <c r="NN90" s="7">
        <v>3.3700000000000001E-2</v>
      </c>
      <c r="NO90" s="40">
        <v>1.89E-2</v>
      </c>
      <c r="NP90" s="86">
        <v>1.2E-2</v>
      </c>
      <c r="NQ90" s="86">
        <v>2.4199999999999999E-2</v>
      </c>
      <c r="NR90" s="86">
        <v>2.75E-2</v>
      </c>
      <c r="NS90" s="53"/>
      <c r="NT90" s="53"/>
      <c r="NU90" s="86">
        <v>3.0700000000000002E-2</v>
      </c>
      <c r="NV90" s="40">
        <v>1.47E-2</v>
      </c>
      <c r="NW90" s="40">
        <v>4.0500000000000001E-2</v>
      </c>
      <c r="NX90" s="40">
        <v>4.3099999999999999E-2</v>
      </c>
      <c r="NY90" s="6"/>
      <c r="NZ90" s="53"/>
      <c r="OA90" s="53"/>
      <c r="OB90" s="53"/>
      <c r="OC90" s="53"/>
      <c r="OD90" s="53"/>
      <c r="OE90" s="53"/>
      <c r="OF90" s="53"/>
      <c r="OG90" s="53"/>
      <c r="OH90" s="53"/>
      <c r="OI90" s="53"/>
      <c r="OJ90" s="53"/>
      <c r="OK90" s="54" t="s">
        <v>74</v>
      </c>
      <c r="OL90" s="53"/>
      <c r="PE90" t="s">
        <v>62</v>
      </c>
      <c r="PG90" s="53"/>
      <c r="PH90" s="53"/>
      <c r="PI90" s="53"/>
      <c r="PJ90" s="53"/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Y91" t="s">
        <v>62</v>
      </c>
      <c r="IA91" s="7">
        <v>-2.7000000000000001E-3</v>
      </c>
      <c r="IB91" s="30">
        <v>-1.4800000000000001E-2</v>
      </c>
      <c r="IC91" s="40">
        <v>-1.5E-3</v>
      </c>
      <c r="ID91" s="40">
        <v>5.4999999999999997E-3</v>
      </c>
      <c r="IE91" s="40">
        <v>2E-3</v>
      </c>
      <c r="IF91" t="s">
        <v>62</v>
      </c>
      <c r="IG91" s="6"/>
      <c r="IH91" s="7">
        <v>6.3E-3</v>
      </c>
      <c r="II91" s="7">
        <v>5.1999999999999998E-3</v>
      </c>
      <c r="IJ91" s="7">
        <v>-6.1000000000000004E-3</v>
      </c>
      <c r="IK91" s="40">
        <v>-3.5000000000000001E-3</v>
      </c>
      <c r="IL91" s="7">
        <v>2.3999999999999998E-3</v>
      </c>
      <c r="IM91" t="s">
        <v>62</v>
      </c>
      <c r="IN91" s="6"/>
      <c r="IO91" s="40">
        <v>-1.61E-2</v>
      </c>
      <c r="IP91" s="40">
        <v>5.0000000000000001E-4</v>
      </c>
      <c r="IQ91" s="40">
        <v>1.3100000000000001E-2</v>
      </c>
      <c r="IR91" s="40">
        <v>1.3100000000000001E-2</v>
      </c>
      <c r="IS91" s="40">
        <v>3.0999999999999999E-3</v>
      </c>
      <c r="IT91" t="s">
        <v>62</v>
      </c>
      <c r="IU91" s="6"/>
      <c r="IV91" s="40">
        <v>3.0599999999999999E-2</v>
      </c>
      <c r="IW91" s="40">
        <v>5.7999999999999996E-3</v>
      </c>
      <c r="IX91" s="40">
        <v>5.0000000000000001E-3</v>
      </c>
      <c r="IY91" s="30">
        <v>1.72E-2</v>
      </c>
      <c r="IZ91" s="47">
        <v>6.4999999999999997E-3</v>
      </c>
      <c r="JA91" t="s">
        <v>62</v>
      </c>
      <c r="JB91" s="6"/>
      <c r="JC91" s="40">
        <v>-1.0800000000000001E-2</v>
      </c>
      <c r="JD91" s="40">
        <v>8.6999999999999994E-3</v>
      </c>
      <c r="JE91" s="52" t="s">
        <v>62</v>
      </c>
      <c r="JF91" s="3" t="s">
        <v>32</v>
      </c>
      <c r="JG91" s="3" t="s">
        <v>33</v>
      </c>
      <c r="JH91" s="3" t="s">
        <v>34</v>
      </c>
      <c r="LA91" s="47">
        <v>6.9999999999999999E-4</v>
      </c>
      <c r="LB91" s="30">
        <v>-4.4999999999999997E-3</v>
      </c>
      <c r="LC91" s="30">
        <v>-8.2000000000000007E-3</v>
      </c>
      <c r="LD91" s="53"/>
      <c r="LE91" s="53"/>
      <c r="LF91" s="40">
        <v>-1.2500000000000001E-2</v>
      </c>
      <c r="LG91" s="30">
        <v>-5.9999999999999995E-4</v>
      </c>
      <c r="LH91" s="30">
        <v>-1.4500000000000001E-2</v>
      </c>
      <c r="LI91" s="40">
        <v>-2.7300000000000001E-2</v>
      </c>
      <c r="LJ91" s="40">
        <v>-8.0000000000000002E-3</v>
      </c>
      <c r="LK91" s="53"/>
      <c r="LL91" s="53"/>
      <c r="LM91" s="40">
        <v>-3.5299999999999998E-2</v>
      </c>
      <c r="LN91" s="40">
        <v>-1.9699999999999999E-2</v>
      </c>
      <c r="LO91" s="40">
        <v>4.0000000000000002E-4</v>
      </c>
      <c r="LP91" s="22">
        <v>-1E-4</v>
      </c>
      <c r="LQ91" s="86">
        <v>-2.4400000000000002E-2</v>
      </c>
      <c r="LR91" s="53"/>
      <c r="LS91" s="53"/>
      <c r="LT91" s="86">
        <v>-2.1899999999999999E-2</v>
      </c>
      <c r="LU91" s="86">
        <v>-2.8199999999999999E-2</v>
      </c>
      <c r="LV91" s="86">
        <v>-1.3100000000000001E-2</v>
      </c>
      <c r="LW91" s="40">
        <v>-1.8E-3</v>
      </c>
      <c r="LX91" s="40">
        <v>-4.1999999999999997E-3</v>
      </c>
      <c r="LY91" s="53"/>
      <c r="LZ91" s="53"/>
      <c r="MA91" s="86">
        <v>5.9999999999999995E-4</v>
      </c>
      <c r="MB91" s="86">
        <v>-1.9099999999999999E-2</v>
      </c>
      <c r="MC91" s="40">
        <v>-1.4500000000000001E-2</v>
      </c>
      <c r="MD91" s="86">
        <v>-7.1000000000000004E-3</v>
      </c>
      <c r="ME91" s="40">
        <v>-4.5499999999999999E-2</v>
      </c>
      <c r="MF91" s="3" t="s">
        <v>32</v>
      </c>
      <c r="MG91" s="3" t="s">
        <v>33</v>
      </c>
      <c r="MH91" s="3" t="s">
        <v>34</v>
      </c>
      <c r="NC91" t="s">
        <v>62</v>
      </c>
      <c r="NE91" s="53"/>
      <c r="NF91" s="53"/>
      <c r="NG91" s="40">
        <v>-4.4900000000000002E-2</v>
      </c>
      <c r="NH91" s="40">
        <v>-2.9399999999999999E-2</v>
      </c>
      <c r="NI91" s="40">
        <v>-3.2599999999999997E-2</v>
      </c>
      <c r="NJ91" s="40">
        <v>-1.8700000000000001E-2</v>
      </c>
      <c r="NK91" s="40">
        <v>8.0000000000000004E-4</v>
      </c>
      <c r="NL91" s="53"/>
      <c r="NM91" s="53"/>
      <c r="NN91" s="40">
        <v>2.4899999999999999E-2</v>
      </c>
      <c r="NO91" s="86">
        <v>1.83E-2</v>
      </c>
      <c r="NP91" s="40">
        <v>1.2999999999999999E-3</v>
      </c>
      <c r="NQ91" s="40">
        <v>1.0800000000000001E-2</v>
      </c>
      <c r="NR91" s="40">
        <v>1.9E-3</v>
      </c>
      <c r="NS91" s="53"/>
      <c r="NT91" s="53"/>
      <c r="NU91" s="40">
        <v>4.8999999999999998E-3</v>
      </c>
      <c r="NV91" s="86">
        <v>1.29E-2</v>
      </c>
      <c r="NW91" s="86">
        <v>3.3599999999999998E-2</v>
      </c>
      <c r="NX91" s="7">
        <v>1.8800000000000001E-2</v>
      </c>
      <c r="NY91" s="6"/>
      <c r="NZ91" s="53"/>
      <c r="OA91" s="53"/>
      <c r="OB91" s="53"/>
      <c r="OC91" s="53"/>
      <c r="OD91" s="53"/>
      <c r="OE91" s="53"/>
      <c r="OF91" s="53"/>
      <c r="OG91" s="53"/>
      <c r="OH91" s="53"/>
      <c r="OI91" s="53"/>
      <c r="OJ91" s="3" t="s">
        <v>32</v>
      </c>
      <c r="OK91" s="3" t="s">
        <v>33</v>
      </c>
      <c r="OL91" s="3" t="s">
        <v>34</v>
      </c>
      <c r="PE91" t="s">
        <v>62</v>
      </c>
      <c r="PG91" s="53"/>
      <c r="PH91" s="53"/>
      <c r="PI91" s="53"/>
      <c r="PJ91" s="53"/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Y92" t="s">
        <v>62</v>
      </c>
      <c r="IA92" s="16">
        <v>-6.1999999999999998E-3</v>
      </c>
      <c r="IB92" s="86">
        <v>-1.9400000000000001E-2</v>
      </c>
      <c r="IC92" s="86">
        <v>-3.1199999999999999E-2</v>
      </c>
      <c r="ID92" s="86">
        <v>-3.1E-2</v>
      </c>
      <c r="IE92" s="86">
        <v>-2.2700000000000001E-2</v>
      </c>
      <c r="IF92" s="6"/>
      <c r="IG92" s="6"/>
      <c r="IH92" s="86">
        <v>-3.1600000000000003E-2</v>
      </c>
      <c r="II92" s="47">
        <v>-2.2700000000000001E-2</v>
      </c>
      <c r="IJ92" s="47">
        <v>-2.3400000000000001E-2</v>
      </c>
      <c r="IK92" s="47">
        <v>-4.4200000000000003E-2</v>
      </c>
      <c r="IL92" s="34">
        <v>-5.4699999999999999E-2</v>
      </c>
      <c r="IM92" s="6"/>
      <c r="IN92" s="6"/>
      <c r="IO92" s="34">
        <v>-5.1999999999999998E-2</v>
      </c>
      <c r="IP92" s="34">
        <v>-4.5699999999999998E-2</v>
      </c>
      <c r="IQ92" s="47">
        <v>-7.9600000000000004E-2</v>
      </c>
      <c r="IR92" s="47">
        <v>-4.6699999999999998E-2</v>
      </c>
      <c r="IS92" s="47">
        <v>-4.8800000000000003E-2</v>
      </c>
      <c r="IT92" s="6"/>
      <c r="IU92" s="6"/>
      <c r="IV92" s="47">
        <v>-5.1400000000000001E-2</v>
      </c>
      <c r="IW92" s="47">
        <v>-2.2800000000000001E-2</v>
      </c>
      <c r="IX92" s="47">
        <v>-3.8E-3</v>
      </c>
      <c r="IY92" s="40">
        <v>2.0000000000000001E-4</v>
      </c>
      <c r="IZ92" s="40">
        <v>-1.6999999999999999E-3</v>
      </c>
      <c r="JA92" s="6"/>
      <c r="JB92" s="6"/>
      <c r="JC92" s="47">
        <v>-1.0500000000000001E-2</v>
      </c>
      <c r="JD92" s="47">
        <v>-1.47E-2</v>
      </c>
      <c r="JE92" s="6"/>
      <c r="JF92" s="51" t="e">
        <f>MIN(IJ116,IJ123,IJ127,IJ130,IJ136,IJ137,IJ269,#REF!)</f>
        <v>#REF!</v>
      </c>
      <c r="JG92" s="51" t="e">
        <f>AVERAGE(IK116,IK123,IK127,IK130,IK136,IK137,IK269,#REF!)</f>
        <v>#REF!</v>
      </c>
      <c r="JH92" s="51" t="e">
        <f>MAX(IL114,IL121,IL127,IL134,IL138,IL139,IL269,#REF!)</f>
        <v>#REF!</v>
      </c>
      <c r="LA92" s="40">
        <v>-3.5999999999999999E-3</v>
      </c>
      <c r="LB92" s="40">
        <v>-0.01</v>
      </c>
      <c r="LC92" s="40">
        <v>-1.3299999999999999E-2</v>
      </c>
      <c r="LD92" s="53"/>
      <c r="LE92" s="53"/>
      <c r="LF92" s="30">
        <v>-2.12E-2</v>
      </c>
      <c r="LG92" s="40">
        <v>-2.7799999999999998E-2</v>
      </c>
      <c r="LH92" s="40">
        <v>-1.9E-2</v>
      </c>
      <c r="LI92" s="30">
        <v>-2.76E-2</v>
      </c>
      <c r="LJ92" s="30">
        <v>-2.41E-2</v>
      </c>
      <c r="LK92" s="53"/>
      <c r="LL92" s="53"/>
      <c r="LM92" s="86">
        <v>-3.8399999999999997E-2</v>
      </c>
      <c r="LN92" s="86">
        <v>-4.9500000000000002E-2</v>
      </c>
      <c r="LO92" s="86">
        <v>-4.2500000000000003E-2</v>
      </c>
      <c r="LP92" s="86">
        <v>-3.1099999999999999E-2</v>
      </c>
      <c r="LQ92" s="22">
        <v>-2.9499999999999998E-2</v>
      </c>
      <c r="LR92" s="53"/>
      <c r="LS92" s="53"/>
      <c r="LT92" s="22">
        <v>-4.02E-2</v>
      </c>
      <c r="LU92" s="22">
        <v>-3.9800000000000002E-2</v>
      </c>
      <c r="LV92" s="22">
        <v>-6.1199999999999997E-2</v>
      </c>
      <c r="LW92" s="22">
        <v>-7.7700000000000005E-2</v>
      </c>
      <c r="LX92" s="22">
        <v>-6.4199999999999993E-2</v>
      </c>
      <c r="LY92" s="53"/>
      <c r="LZ92" s="53"/>
      <c r="MA92" s="30">
        <v>-7.3899999999999993E-2</v>
      </c>
      <c r="MB92" s="30">
        <v>-5.8400000000000001E-2</v>
      </c>
      <c r="MC92" s="30">
        <v>-5.0299999999999997E-2</v>
      </c>
      <c r="MD92" s="30">
        <v>-5.5199999999999999E-2</v>
      </c>
      <c r="ME92" s="30">
        <v>-5.8700000000000002E-2</v>
      </c>
      <c r="MF92" s="51" t="e">
        <f>MIN(#REF!,#REF!,#REF!,#REF!,#REF!,#REF!,#REF!,#REF!)</f>
        <v>#REF!</v>
      </c>
      <c r="MG92" s="51" t="e">
        <f>AVERAGE(#REF!,#REF!,#REF!,#REF!,#REF!,#REF!,#REF!,#REF!)</f>
        <v>#REF!</v>
      </c>
      <c r="MH92" s="51" t="e">
        <f>MAX(#REF!,#REF!,#REF!,#REF!,#REF!,#REF!,#REF!,#REF!)</f>
        <v>#REF!</v>
      </c>
      <c r="NE92" s="53"/>
      <c r="NF92" s="53"/>
      <c r="NG92" s="30">
        <v>-5.0599999999999999E-2</v>
      </c>
      <c r="NH92" s="30">
        <v>-4.3400000000000001E-2</v>
      </c>
      <c r="NI92" s="30">
        <v>-5.62E-2</v>
      </c>
      <c r="NJ92" s="30">
        <v>-6.0699999999999997E-2</v>
      </c>
      <c r="NK92" s="30">
        <v>-6.4600000000000005E-2</v>
      </c>
      <c r="NL92" s="53"/>
      <c r="NM92" s="53"/>
      <c r="NN92" s="30">
        <v>-8.5000000000000006E-2</v>
      </c>
      <c r="NO92" s="30">
        <v>-8.0699999999999994E-2</v>
      </c>
      <c r="NP92" s="22">
        <v>-8.6900000000000005E-2</v>
      </c>
      <c r="NQ92" s="22">
        <v>-9.2799999999999994E-2</v>
      </c>
      <c r="NR92" s="22">
        <v>-0.1028</v>
      </c>
      <c r="NS92" s="53"/>
      <c r="NT92" s="53"/>
      <c r="NU92" s="22">
        <v>-0.13150000000000001</v>
      </c>
      <c r="NV92" s="30">
        <v>-0.1168</v>
      </c>
      <c r="NW92" s="22">
        <v>-0.1012</v>
      </c>
      <c r="NX92" s="22">
        <v>-0.11260000000000001</v>
      </c>
      <c r="NY92" s="6"/>
      <c r="NZ92" s="53"/>
      <c r="OA92" s="53"/>
      <c r="OB92" s="53"/>
      <c r="OC92" s="53"/>
      <c r="OD92" s="53"/>
      <c r="OE92" s="53"/>
      <c r="OF92" s="53"/>
      <c r="OG92" s="53"/>
      <c r="OH92" s="53"/>
      <c r="OI92" s="53"/>
      <c r="OJ92" s="51" t="e">
        <f>MIN(#REF!,#REF!,#REF!,#REF!,#REF!,#REF!,#REF!,#REF!)</f>
        <v>#REF!</v>
      </c>
      <c r="OK92" s="51" t="e">
        <f>AVERAGE(#REF!,#REF!,#REF!,#REF!,#REF!,#REF!,#REF!,#REF!)</f>
        <v>#REF!</v>
      </c>
      <c r="OL92" s="51" t="e">
        <f>MAX(#REF!,#REF!,#REF!,#REF!,#REF!,#REF!,#REF!,#REF!)</f>
        <v>#REF!</v>
      </c>
      <c r="PE92" t="s">
        <v>62</v>
      </c>
      <c r="PG92" s="53"/>
      <c r="PH92" s="53"/>
      <c r="PI92" s="53"/>
      <c r="PJ92" s="53"/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Y93" t="s">
        <v>62</v>
      </c>
      <c r="IA93" s="86">
        <v>-3.5499999999999997E-2</v>
      </c>
      <c r="IB93" s="47">
        <v>-2.7E-2</v>
      </c>
      <c r="IC93" s="34">
        <v>-3.2500000000000001E-2</v>
      </c>
      <c r="ID93" s="47">
        <v>-4.6600000000000003E-2</v>
      </c>
      <c r="IE93" s="47">
        <v>-3.95E-2</v>
      </c>
      <c r="IF93" s="6"/>
      <c r="IG93" s="6"/>
      <c r="IH93" s="47">
        <v>-4.4900000000000002E-2</v>
      </c>
      <c r="II93" s="86">
        <v>-4.0599999999999997E-2</v>
      </c>
      <c r="IJ93" s="34">
        <v>-6.0400000000000002E-2</v>
      </c>
      <c r="IK93" s="86">
        <v>-5.6000000000000001E-2</v>
      </c>
      <c r="IL93" s="86">
        <v>-7.0000000000000007E-2</v>
      </c>
      <c r="IM93" s="6"/>
      <c r="IN93" s="6"/>
      <c r="IO93" s="86">
        <v>-8.1500000000000003E-2</v>
      </c>
      <c r="IP93" s="47">
        <v>-8.2199999999999995E-2</v>
      </c>
      <c r="IQ93" s="34">
        <v>-8.3500000000000005E-2</v>
      </c>
      <c r="IR93" s="34">
        <v>-0.10929999999999999</v>
      </c>
      <c r="IS93" s="34">
        <v>-0.1043</v>
      </c>
      <c r="IT93" s="6"/>
      <c r="IU93" s="6"/>
      <c r="IV93" s="34">
        <v>-0.1153</v>
      </c>
      <c r="IW93" s="34">
        <v>-0.1183</v>
      </c>
      <c r="IX93" s="86">
        <v>-0.11210000000000001</v>
      </c>
      <c r="IY93" s="86">
        <v>-0.12039999999999999</v>
      </c>
      <c r="IZ93" s="34">
        <v>-9.9699999999999997E-2</v>
      </c>
      <c r="JA93" s="6"/>
      <c r="JB93" s="6"/>
      <c r="JC93" s="34">
        <v>-9.5100000000000004E-2</v>
      </c>
      <c r="JD93" s="34">
        <v>-0.10249999999999999</v>
      </c>
      <c r="JE93" s="6"/>
      <c r="JF93" s="53"/>
      <c r="JG93" s="54" t="s">
        <v>75</v>
      </c>
      <c r="JH93" s="53"/>
      <c r="LA93" s="86">
        <v>-0.12529999999999999</v>
      </c>
      <c r="LB93" s="86">
        <v>-0.1258</v>
      </c>
      <c r="LC93" s="86">
        <v>-0.13389999999999999</v>
      </c>
      <c r="LD93" s="53"/>
      <c r="LE93" s="53"/>
      <c r="LF93" s="86">
        <v>-0.12870000000000001</v>
      </c>
      <c r="LG93" s="86">
        <v>-0.14130000000000001</v>
      </c>
      <c r="LH93" s="86">
        <v>-0.1389</v>
      </c>
      <c r="LI93" s="86">
        <v>-0.1101</v>
      </c>
      <c r="LJ93" s="86">
        <v>-8.8599999999999998E-2</v>
      </c>
      <c r="LK93" s="53"/>
      <c r="LL93" s="53"/>
      <c r="LM93" s="30">
        <v>-7.5600000000000001E-2</v>
      </c>
      <c r="LN93" s="30">
        <v>-6.6900000000000001E-2</v>
      </c>
      <c r="LO93" s="30">
        <v>-7.8799999999999995E-2</v>
      </c>
      <c r="LP93" s="30">
        <v>-9.8799999999999999E-2</v>
      </c>
      <c r="LQ93" s="30">
        <v>-0.1091</v>
      </c>
      <c r="LR93" s="53"/>
      <c r="LS93" s="53"/>
      <c r="LT93" s="30">
        <v>-7.5300000000000006E-2</v>
      </c>
      <c r="LU93" s="30">
        <v>-8.7400000000000005E-2</v>
      </c>
      <c r="LV93" s="30">
        <v>-8.3599999999999994E-2</v>
      </c>
      <c r="LW93" s="30">
        <v>-8.43E-2</v>
      </c>
      <c r="LX93" s="30">
        <v>-7.3700000000000002E-2</v>
      </c>
      <c r="LY93" s="53"/>
      <c r="LZ93" s="53"/>
      <c r="MA93" s="22">
        <v>-7.4700000000000003E-2</v>
      </c>
      <c r="MB93" s="22">
        <v>-7.9799999999999996E-2</v>
      </c>
      <c r="MC93" s="22">
        <v>-8.0799999999999997E-2</v>
      </c>
      <c r="MD93" s="22">
        <v>-8.6800000000000002E-2</v>
      </c>
      <c r="ME93" s="22">
        <v>-0.1</v>
      </c>
      <c r="MF93" s="53" t="s">
        <v>62</v>
      </c>
      <c r="MG93" s="54" t="s">
        <v>75</v>
      </c>
      <c r="MH93" s="53" t="s">
        <v>62</v>
      </c>
      <c r="MJ93" t="s">
        <v>62</v>
      </c>
      <c r="MK93" t="s">
        <v>62</v>
      </c>
      <c r="NC93" t="s">
        <v>62</v>
      </c>
      <c r="NE93" s="53"/>
      <c r="NF93" s="53"/>
      <c r="NG93" s="22">
        <v>-0.11700000000000001</v>
      </c>
      <c r="NH93" s="22">
        <v>-0.1051</v>
      </c>
      <c r="NI93" s="22">
        <v>-0.1003</v>
      </c>
      <c r="NJ93" s="22">
        <v>-0.1089</v>
      </c>
      <c r="NK93" s="22">
        <v>-0.108</v>
      </c>
      <c r="NL93" s="53"/>
      <c r="NM93" s="53"/>
      <c r="NN93" s="22">
        <v>-0.11260000000000001</v>
      </c>
      <c r="NO93" s="22">
        <v>-8.6199999999999999E-2</v>
      </c>
      <c r="NP93" s="30">
        <v>-9.9599999999999994E-2</v>
      </c>
      <c r="NQ93" s="30">
        <v>-0.1133</v>
      </c>
      <c r="NR93" s="30">
        <v>-0.11840000000000001</v>
      </c>
      <c r="NS93" s="53"/>
      <c r="NT93" s="53"/>
      <c r="NU93" s="30">
        <v>-0.13320000000000001</v>
      </c>
      <c r="NV93" s="22">
        <v>-0.12759999999999999</v>
      </c>
      <c r="NW93" s="30">
        <v>-0.13669999999999999</v>
      </c>
      <c r="NX93" s="30">
        <v>-0.1394</v>
      </c>
      <c r="NY93" s="6"/>
      <c r="NZ93" s="53"/>
      <c r="OA93" s="53"/>
      <c r="OB93" s="53"/>
      <c r="OC93" s="53"/>
      <c r="OD93" s="53"/>
      <c r="OE93" s="53"/>
      <c r="OF93" s="53"/>
      <c r="OG93" s="53"/>
      <c r="OH93" s="53"/>
      <c r="OI93" s="53"/>
      <c r="OJ93" s="53"/>
      <c r="OK93" s="54" t="s">
        <v>75</v>
      </c>
      <c r="OL93" s="53"/>
      <c r="PC93" t="s">
        <v>62</v>
      </c>
      <c r="PE93" t="s">
        <v>62</v>
      </c>
      <c r="PG93" s="53"/>
      <c r="PH93" s="53"/>
      <c r="PI93" s="53"/>
      <c r="PJ93" s="53"/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 s="566"/>
      <c r="B94" s="567"/>
      <c r="C94" s="567"/>
      <c r="D94" s="567"/>
      <c r="E94" s="567"/>
      <c r="F94" s="567"/>
      <c r="G94" s="567"/>
      <c r="H94" s="567"/>
      <c r="I94" s="567"/>
      <c r="J94" s="567"/>
      <c r="K94" s="567"/>
      <c r="L94" s="567"/>
      <c r="M94" s="567"/>
      <c r="N94" s="567"/>
      <c r="O94" s="567"/>
      <c r="P94" s="567"/>
      <c r="Q94" s="567"/>
      <c r="R94" s="567"/>
      <c r="S94" s="567"/>
      <c r="T94" s="567"/>
      <c r="U94" s="567"/>
      <c r="V94" s="567"/>
      <c r="W94" s="567"/>
      <c r="X94" s="567"/>
      <c r="Y94" s="567"/>
      <c r="Z94" s="567"/>
      <c r="AA94" s="567"/>
      <c r="AB94" s="567"/>
      <c r="AC94" s="567"/>
      <c r="AD94" s="567"/>
      <c r="AE94" s="567"/>
      <c r="AF94" s="567"/>
      <c r="AG94" s="567"/>
      <c r="AH94" s="567"/>
      <c r="AI94" s="567"/>
      <c r="AJ94" s="567"/>
      <c r="AK94" s="567"/>
      <c r="AL94" s="567"/>
      <c r="AM94" s="567"/>
      <c r="AN94" s="567"/>
      <c r="AO94" s="567"/>
      <c r="AP94" s="567"/>
      <c r="AQ94" s="567"/>
      <c r="AR94" s="567"/>
      <c r="AS94" s="567"/>
      <c r="AT94" s="567"/>
      <c r="AU94" s="567"/>
      <c r="AV94" s="567"/>
      <c r="AW94" s="567"/>
      <c r="AX94" s="567"/>
      <c r="AY94" s="567"/>
      <c r="AZ94" s="567"/>
      <c r="BA94" s="567"/>
      <c r="BB94" s="567"/>
      <c r="BC94" s="567"/>
      <c r="BD94" s="567"/>
      <c r="BE94" s="567"/>
      <c r="BF94" s="567"/>
      <c r="BG94" s="567"/>
      <c r="BH94" s="567"/>
      <c r="BI94" s="567"/>
      <c r="BJ94" s="567"/>
      <c r="BK94" s="567"/>
      <c r="BL94" s="567"/>
      <c r="BM94" s="567"/>
      <c r="BN94" s="567"/>
      <c r="BO94" s="567"/>
      <c r="BP94" s="567"/>
      <c r="BQ94" s="567"/>
      <c r="BR94" s="567"/>
      <c r="BS94" s="597" t="s">
        <v>91</v>
      </c>
      <c r="BT94" s="567"/>
      <c r="BU94" s="567"/>
      <c r="BV94" s="567"/>
      <c r="BW94" s="567"/>
      <c r="BX94" s="567"/>
      <c r="BY94" s="567"/>
      <c r="BZ94" s="567"/>
      <c r="CA94" s="567"/>
      <c r="CB94" s="567"/>
      <c r="CC94" s="567"/>
      <c r="CD94" s="567"/>
      <c r="CE94" s="567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9">
        <v>-5.4199999999999998E-2</v>
      </c>
      <c r="FF94" s="10" t="s">
        <v>62</v>
      </c>
      <c r="FG94" s="10"/>
      <c r="FH94" s="569">
        <v>-6.3700000000000007E-2</v>
      </c>
      <c r="FI94" s="569">
        <v>-7.7200000000000005E-2</v>
      </c>
      <c r="FJ94" s="569">
        <v>-0.1116</v>
      </c>
      <c r="FK94" s="569">
        <v>-9.2999999999999999E-2</v>
      </c>
      <c r="FL94" s="569">
        <v>-9.1300000000000006E-2</v>
      </c>
      <c r="FM94" s="10" t="s">
        <v>62</v>
      </c>
      <c r="FN94" s="10" t="s">
        <v>62</v>
      </c>
      <c r="FO94" s="569">
        <v>-9.6199999999999994E-2</v>
      </c>
      <c r="FP94" s="569">
        <v>-8.4500000000000006E-2</v>
      </c>
      <c r="FQ94" s="569">
        <v>-8.8499999999999995E-2</v>
      </c>
      <c r="FR94" s="569">
        <v>-7.8899999999999998E-2</v>
      </c>
      <c r="FS94" s="569">
        <v>-0.1021</v>
      </c>
      <c r="FT94" s="10"/>
      <c r="FU94" s="10" t="s">
        <v>62</v>
      </c>
      <c r="FV94" s="569">
        <v>-0.10440000000000001</v>
      </c>
      <c r="FW94" s="569">
        <v>-0.10249999999999999</v>
      </c>
      <c r="FX94" s="569">
        <v>-0.11550000000000001</v>
      </c>
      <c r="FY94" s="569">
        <v>-0.14019999999999999</v>
      </c>
      <c r="FZ94" s="569">
        <v>-0.1759</v>
      </c>
      <c r="GA94" s="10"/>
      <c r="GB94" s="10" t="s">
        <v>62</v>
      </c>
      <c r="GC94" s="569">
        <v>-0.1716</v>
      </c>
      <c r="GD94" s="569">
        <v>-0.15379999999999999</v>
      </c>
      <c r="GE94" s="569">
        <v>-0.1444</v>
      </c>
      <c r="GF94" s="569">
        <v>-0.14180000000000001</v>
      </c>
      <c r="GG94" s="569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t="s">
        <v>62</v>
      </c>
      <c r="IA94" s="301">
        <v>-4.1500000000000002E-2</v>
      </c>
      <c r="IB94" s="306">
        <v>-4.65E-2</v>
      </c>
      <c r="IC94" s="301">
        <v>-0.05</v>
      </c>
      <c r="ID94" s="306">
        <v>-4.8099999999999997E-2</v>
      </c>
      <c r="IE94" s="306">
        <v>-6.4500000000000002E-2</v>
      </c>
      <c r="IF94" s="10" t="s">
        <v>62</v>
      </c>
      <c r="IG94" s="10"/>
      <c r="IH94" s="306">
        <v>-7.2499999999999995E-2</v>
      </c>
      <c r="II94" s="306">
        <v>-7.0599999999999996E-2</v>
      </c>
      <c r="IJ94" s="292">
        <v>-7.6899999999999996E-2</v>
      </c>
      <c r="IK94" s="306">
        <v>-7.6399999999999996E-2</v>
      </c>
      <c r="IL94" s="301">
        <v>-8.9599999999999999E-2</v>
      </c>
      <c r="IM94" s="10" t="s">
        <v>62</v>
      </c>
      <c r="IN94" s="10"/>
      <c r="IO94" s="301">
        <v>-9.11E-2</v>
      </c>
      <c r="IP94" s="292">
        <v>-0.1026</v>
      </c>
      <c r="IQ94" s="292">
        <v>-0.12</v>
      </c>
      <c r="IR94" s="292">
        <v>-0.13239999999999999</v>
      </c>
      <c r="IS94" s="292">
        <v>-0.12740000000000001</v>
      </c>
      <c r="IT94" s="10" t="s">
        <v>62</v>
      </c>
      <c r="IU94" s="10"/>
      <c r="IV94" s="292">
        <v>-0.13739999999999999</v>
      </c>
      <c r="IW94" s="292">
        <v>-0.14929999999999999</v>
      </c>
      <c r="IX94" s="306">
        <v>-0.16120000000000001</v>
      </c>
      <c r="IY94" s="306">
        <v>-0.12809999999999999</v>
      </c>
      <c r="IZ94" s="292">
        <v>-0.12920000000000001</v>
      </c>
      <c r="JA94" s="10" t="s">
        <v>62</v>
      </c>
      <c r="JB94" s="10" t="s">
        <v>62</v>
      </c>
      <c r="JC94" s="292">
        <v>-0.13789999999999999</v>
      </c>
      <c r="JD94" s="292">
        <v>-0.1515</v>
      </c>
      <c r="JE94" s="10" t="s">
        <v>62</v>
      </c>
      <c r="JF94" s="61"/>
      <c r="JG94" s="61" t="s">
        <v>76</v>
      </c>
      <c r="JH94" s="61"/>
      <c r="JI94"/>
      <c r="JJ94"/>
      <c r="JK94" t="s">
        <v>62</v>
      </c>
      <c r="JL94" t="s">
        <v>62</v>
      </c>
      <c r="JM94" t="s">
        <v>62</v>
      </c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 s="306">
        <v>-0.15179999999999999</v>
      </c>
      <c r="LB94" s="306">
        <v>-0.14760000000000001</v>
      </c>
      <c r="LC94" s="306">
        <v>-0.14660000000000001</v>
      </c>
      <c r="LD94" s="570" t="s">
        <v>62</v>
      </c>
      <c r="LE94" s="570"/>
      <c r="LF94" s="306">
        <v>-0.1762</v>
      </c>
      <c r="LG94" s="306">
        <v>-0.18709999999999999</v>
      </c>
      <c r="LH94" s="306">
        <v>-0.20599999999999999</v>
      </c>
      <c r="LI94" s="306">
        <v>-0.2046</v>
      </c>
      <c r="LJ94" s="306">
        <v>-0.20480000000000001</v>
      </c>
      <c r="LK94" s="570"/>
      <c r="LL94" s="570" t="s">
        <v>62</v>
      </c>
      <c r="LM94" s="306">
        <v>-0.2303</v>
      </c>
      <c r="LN94" s="306">
        <v>-0.21290000000000001</v>
      </c>
      <c r="LO94" s="306">
        <v>-0.22239999999999999</v>
      </c>
      <c r="LP94" s="306">
        <v>-0.23430000000000001</v>
      </c>
      <c r="LQ94" s="306">
        <v>-0.2392</v>
      </c>
      <c r="LR94" s="570" t="s">
        <v>62</v>
      </c>
      <c r="LS94" s="570" t="s">
        <v>62</v>
      </c>
      <c r="LT94" s="306">
        <v>-0.23580000000000001</v>
      </c>
      <c r="LU94" s="306">
        <v>-0.254</v>
      </c>
      <c r="LV94" s="306">
        <v>-0.2621</v>
      </c>
      <c r="LW94" s="306">
        <v>-0.2515</v>
      </c>
      <c r="LX94" s="306">
        <v>-0.23499999999999999</v>
      </c>
      <c r="LY94" s="570" t="s">
        <v>62</v>
      </c>
      <c r="LZ94" s="570" t="s">
        <v>62</v>
      </c>
      <c r="MA94" s="306">
        <v>-0.2344</v>
      </c>
      <c r="MB94" s="306">
        <v>-0.22589999999999999</v>
      </c>
      <c r="MC94" s="306">
        <v>-0.2482</v>
      </c>
      <c r="MD94" s="306">
        <v>-0.2505</v>
      </c>
      <c r="ME94" s="306">
        <v>-0.24640000000000001</v>
      </c>
      <c r="MF94" s="570"/>
      <c r="MG94" s="61" t="s">
        <v>76</v>
      </c>
      <c r="MH94" s="570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 t="s">
        <v>62</v>
      </c>
      <c r="ND94"/>
      <c r="NE94" s="570" t="s">
        <v>62</v>
      </c>
      <c r="NF94" s="570" t="s">
        <v>62</v>
      </c>
      <c r="NG94" s="306">
        <v>-0.21060000000000001</v>
      </c>
      <c r="NH94" s="306">
        <v>-0.20519999999999999</v>
      </c>
      <c r="NI94" s="306">
        <v>-0.1817</v>
      </c>
      <c r="NJ94" s="306">
        <v>-0.192</v>
      </c>
      <c r="NK94" s="306">
        <v>-0.17369999999999999</v>
      </c>
      <c r="NL94" s="570" t="s">
        <v>62</v>
      </c>
      <c r="NM94" s="570" t="s">
        <v>62</v>
      </c>
      <c r="NN94" s="306">
        <v>-0.216</v>
      </c>
      <c r="NO94" s="306">
        <v>-0.2412</v>
      </c>
      <c r="NP94" s="306">
        <v>-0.23319999999999999</v>
      </c>
      <c r="NQ94" s="306">
        <v>-0.2414</v>
      </c>
      <c r="NR94" s="34">
        <v>-0.29020000000000001</v>
      </c>
      <c r="NS94" s="570" t="s">
        <v>62</v>
      </c>
      <c r="NT94" s="570" t="s">
        <v>62</v>
      </c>
      <c r="NU94" s="34">
        <v>-0.28110000000000002</v>
      </c>
      <c r="NV94" s="34">
        <v>-0.25330000000000003</v>
      </c>
      <c r="NW94" s="34">
        <v>-0.27129999999999999</v>
      </c>
      <c r="NX94" s="34">
        <v>-0.26550000000000001</v>
      </c>
      <c r="NY94" s="10" t="s">
        <v>62</v>
      </c>
      <c r="NZ94" s="570"/>
      <c r="OA94" s="570" t="s">
        <v>62</v>
      </c>
      <c r="OB94" s="53"/>
      <c r="OC94" s="570"/>
      <c r="OD94" s="570"/>
      <c r="OE94" s="570"/>
      <c r="OF94" s="570"/>
      <c r="OG94" s="570"/>
      <c r="OH94" s="570"/>
      <c r="OI94" s="570"/>
      <c r="OJ94" s="570"/>
      <c r="OK94" s="61" t="s">
        <v>76</v>
      </c>
      <c r="OL94" s="570"/>
      <c r="OM94"/>
      <c r="ON94"/>
      <c r="OO94"/>
      <c r="OP94"/>
      <c r="OQ94"/>
      <c r="OR94"/>
      <c r="OS94"/>
      <c r="OT94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570"/>
      <c r="PH94" s="570"/>
      <c r="PI94" s="570"/>
      <c r="PJ94" s="570"/>
      <c r="PK94" s="570"/>
      <c r="PL94" s="10" t="s">
        <v>62</v>
      </c>
      <c r="PM94" s="10"/>
      <c r="PN94" s="570"/>
      <c r="PO94" s="570"/>
      <c r="PP94" s="570"/>
      <c r="PQ94" s="570"/>
      <c r="PR94" s="570"/>
      <c r="PS94" s="10" t="s">
        <v>62</v>
      </c>
      <c r="PT94" s="10"/>
      <c r="PU94" s="570"/>
      <c r="PV94" s="570"/>
      <c r="PW94" s="570"/>
      <c r="PX94" s="570"/>
      <c r="PY94" s="570"/>
      <c r="PZ94" s="10" t="s">
        <v>62</v>
      </c>
      <c r="QA94" s="10"/>
      <c r="QB94" s="570"/>
      <c r="QC94" s="570"/>
      <c r="QD94" s="570"/>
      <c r="QE94" s="570"/>
      <c r="QF94" s="570"/>
      <c r="QG94" s="570"/>
      <c r="QH94" s="570"/>
      <c r="QI94" s="570"/>
      <c r="QJ94" s="570"/>
      <c r="QK94" s="570"/>
      <c r="QL94" s="570"/>
      <c r="QM94" s="61" t="s">
        <v>76</v>
      </c>
      <c r="QN94" s="570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BS95" s="241"/>
      <c r="BT95" s="63">
        <v>43132</v>
      </c>
      <c r="BU95" s="244" t="s">
        <v>77</v>
      </c>
      <c r="BV95" s="245"/>
      <c r="BW95" s="67">
        <v>43135</v>
      </c>
      <c r="BX95" s="290"/>
      <c r="BY95" s="245"/>
      <c r="BZ95" s="67">
        <v>43136</v>
      </c>
      <c r="CA95" s="247"/>
      <c r="CB95" s="245"/>
      <c r="CC95" s="67">
        <v>43137</v>
      </c>
      <c r="CD95" s="295"/>
      <c r="CE95" s="245"/>
      <c r="CF95" s="567"/>
      <c r="CG95" s="567"/>
      <c r="CH95" s="567"/>
      <c r="CI95" s="567"/>
      <c r="CJ95" s="567"/>
      <c r="CK95" s="567"/>
      <c r="CL95" s="567"/>
      <c r="CM95" s="567"/>
      <c r="CN95" s="567"/>
      <c r="CO95" s="567"/>
      <c r="CP95" s="567"/>
      <c r="CQ95" s="567"/>
      <c r="CR95" s="567"/>
      <c r="CS95" s="567"/>
      <c r="CT95" s="567"/>
      <c r="CU95" s="567"/>
      <c r="CV95" s="567"/>
      <c r="CW95" s="567"/>
      <c r="CX95" s="567"/>
      <c r="CY95" s="567"/>
      <c r="CZ95" s="567"/>
      <c r="DA95" s="567"/>
      <c r="DB95" s="567"/>
      <c r="DC95" s="567"/>
      <c r="DD95" s="567"/>
      <c r="DE95" s="567"/>
      <c r="DF95" s="567"/>
      <c r="DG95" s="567"/>
      <c r="DH95" s="567"/>
      <c r="DI95" s="567"/>
      <c r="DJ95" s="567"/>
      <c r="DK95" s="567"/>
      <c r="DL95" s="567"/>
      <c r="DM95" s="567"/>
      <c r="DN95" s="567"/>
      <c r="DO95" s="567"/>
      <c r="DP95" s="567"/>
      <c r="DQ95" s="567"/>
      <c r="DR95" s="567"/>
      <c r="DS95" s="567"/>
      <c r="DT95" s="567"/>
      <c r="DU95" s="567"/>
      <c r="DV95" s="567"/>
      <c r="DW95" s="567"/>
      <c r="DX95" s="567"/>
      <c r="DY95" s="567"/>
      <c r="DZ95" s="567"/>
      <c r="EA95" s="567"/>
      <c r="EB95" s="567"/>
      <c r="EC95" s="567"/>
      <c r="ED95" s="567"/>
      <c r="EE95" s="567"/>
      <c r="EF95" s="567"/>
      <c r="EG95" s="567"/>
      <c r="EH95" s="567"/>
      <c r="EI95" s="567"/>
      <c r="EJ95" s="567"/>
      <c r="EK95" s="597" t="s">
        <v>91</v>
      </c>
      <c r="EL95" s="567"/>
      <c r="EM95" s="567"/>
      <c r="EN95" s="567"/>
      <c r="EO95" s="567"/>
      <c r="EP95" s="567"/>
      <c r="EQ95" s="567"/>
      <c r="ER95" s="567"/>
      <c r="ES95" s="567"/>
      <c r="ET95" s="567"/>
      <c r="EU95" s="567"/>
      <c r="EV95" s="567"/>
      <c r="EW95" s="567"/>
      <c r="EX95" s="567"/>
      <c r="EY95" s="567"/>
      <c r="EZ95" s="567"/>
      <c r="FA95" s="567"/>
      <c r="FB95" s="567"/>
      <c r="FC95" s="567"/>
      <c r="FD95" s="567"/>
      <c r="FE95" s="567"/>
      <c r="FF95" s="567"/>
      <c r="FG95" s="567"/>
      <c r="FH95" s="567"/>
      <c r="FI95" s="567"/>
      <c r="FJ95" s="567"/>
      <c r="FK95" s="567"/>
      <c r="FL95" s="567"/>
      <c r="FM95" s="567"/>
      <c r="FN95" s="567"/>
      <c r="FO95" s="567"/>
      <c r="FP95" s="567"/>
      <c r="FQ95" s="567"/>
      <c r="FR95" s="567"/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97" t="s">
        <v>91</v>
      </c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7"/>
      <c r="HZ95" s="567"/>
      <c r="IA95" s="567"/>
      <c r="IB95" s="567"/>
      <c r="IC95" s="567"/>
      <c r="ID95" s="567"/>
      <c r="IE95" s="567"/>
      <c r="IF95" s="567"/>
      <c r="IG95" s="567"/>
      <c r="IH95" s="567"/>
      <c r="II95" s="567"/>
      <c r="IJ95" s="567"/>
      <c r="IK95" s="567"/>
      <c r="IL95" s="567"/>
      <c r="IM95" s="567"/>
      <c r="IN95" s="567"/>
      <c r="IO95" s="567"/>
      <c r="IP95" s="567"/>
      <c r="IQ95" s="567"/>
      <c r="IR95" s="567"/>
      <c r="IS95" s="567"/>
      <c r="IT95" s="567"/>
      <c r="IU95" s="567"/>
      <c r="IV95" s="567"/>
      <c r="IW95" s="567"/>
      <c r="IX95" s="567"/>
      <c r="IY95" s="567"/>
      <c r="IZ95" s="567"/>
      <c r="JA95" s="567"/>
      <c r="JB95" s="567"/>
      <c r="JC95" s="567"/>
      <c r="JD95" s="567"/>
      <c r="JE95" s="567"/>
      <c r="JF95" s="567"/>
      <c r="JG95" s="567"/>
      <c r="JH95" s="567"/>
      <c r="JI95" s="567"/>
      <c r="JJ95" s="567"/>
      <c r="JK95" s="567"/>
      <c r="JL95" s="567"/>
      <c r="JM95" s="567"/>
      <c r="JN95" s="567"/>
      <c r="JO95" s="567"/>
      <c r="JP95" s="567"/>
      <c r="JQ95" s="567"/>
      <c r="JR95" s="567"/>
      <c r="JS95" s="567"/>
      <c r="JT95" s="567"/>
      <c r="JU95" s="594" t="s">
        <v>114</v>
      </c>
      <c r="JV95" s="567"/>
      <c r="JW95" s="567"/>
      <c r="JX95" s="567"/>
      <c r="JY95" s="567"/>
      <c r="JZ95" s="567"/>
      <c r="KA95" s="567"/>
      <c r="KB95" s="567"/>
      <c r="KC95" s="567"/>
      <c r="KD95" s="567"/>
      <c r="KE95" s="567"/>
      <c r="KF95" s="567"/>
      <c r="KG95" s="567"/>
      <c r="KH95" s="567"/>
      <c r="KI95" s="567"/>
      <c r="KJ95" s="567"/>
      <c r="KK95" s="567"/>
      <c r="KL95" s="567"/>
      <c r="KM95" s="567"/>
      <c r="KN95" s="567"/>
      <c r="KO95" s="567"/>
      <c r="KP95" s="567"/>
      <c r="KQ95" s="567"/>
      <c r="KR95" s="567"/>
      <c r="KS95" s="567"/>
      <c r="KT95" s="567"/>
      <c r="KU95" s="567"/>
      <c r="KV95" s="567"/>
      <c r="KW95" s="567"/>
      <c r="KX95" s="567"/>
      <c r="KY95" s="567"/>
      <c r="KZ95" s="567"/>
      <c r="LA95" s="567"/>
      <c r="LB95" s="567"/>
      <c r="LC95" s="567"/>
      <c r="LD95" s="567"/>
      <c r="LE95" s="567"/>
      <c r="LF95" s="567"/>
      <c r="LG95" s="567"/>
      <c r="LH95" s="567"/>
      <c r="LI95" s="567"/>
      <c r="LJ95" s="567"/>
      <c r="LK95" s="567"/>
      <c r="LL95" s="567"/>
      <c r="LM95" s="567"/>
      <c r="LN95" s="567"/>
      <c r="LO95" s="567"/>
      <c r="LP95" s="567"/>
      <c r="LQ95" s="567"/>
      <c r="LR95" s="567"/>
      <c r="LS95" s="567"/>
      <c r="LT95" s="567"/>
      <c r="LU95" s="567"/>
      <c r="LV95" s="567"/>
      <c r="LW95" s="567"/>
      <c r="LX95" s="567"/>
      <c r="LY95" s="567"/>
      <c r="LZ95" s="567"/>
      <c r="MA95" s="567"/>
      <c r="MB95" s="567"/>
      <c r="MC95" s="567"/>
      <c r="MD95" s="567"/>
      <c r="ME95" s="567"/>
      <c r="MF95" s="567"/>
      <c r="MG95" s="567"/>
      <c r="MH95" s="567"/>
      <c r="MI95" s="567"/>
      <c r="MJ95" s="567"/>
      <c r="MK95" s="567"/>
      <c r="ML95" s="567"/>
      <c r="MM95" s="594" t="s">
        <v>114</v>
      </c>
      <c r="MN95" s="567"/>
      <c r="MO95" s="567"/>
      <c r="MP95" s="567"/>
      <c r="MQ95" s="567"/>
      <c r="MR95" s="567"/>
      <c r="MS95" s="567"/>
      <c r="MT95" s="567"/>
      <c r="MU95" s="567"/>
      <c r="MV95" s="567"/>
      <c r="MW95" s="567"/>
      <c r="MX95" s="567"/>
      <c r="MY95" s="567"/>
      <c r="MZ95" s="567"/>
      <c r="NA95" s="567"/>
      <c r="NB95" s="567"/>
      <c r="NC95" s="567"/>
      <c r="ND95" s="567"/>
      <c r="NE95" s="567"/>
      <c r="NF95" s="567"/>
      <c r="NG95" s="567"/>
      <c r="NH95" s="567"/>
      <c r="NI95" s="567"/>
      <c r="NJ95" s="567"/>
      <c r="NK95" s="567"/>
      <c r="NL95" s="567"/>
      <c r="NM95" s="567"/>
      <c r="NN95" s="568"/>
      <c r="NO95" s="568"/>
      <c r="NP95" s="568"/>
      <c r="NQ95" s="568"/>
      <c r="NR95" s="568"/>
      <c r="NS95" s="568"/>
      <c r="NT95" s="568"/>
      <c r="NU95" s="568"/>
      <c r="NV95" s="568"/>
      <c r="NW95" s="568"/>
      <c r="NX95" s="568"/>
      <c r="NY95" s="568"/>
      <c r="NZ95" s="567"/>
      <c r="OA95" s="567"/>
      <c r="OB95" s="567"/>
      <c r="OC95" s="567"/>
      <c r="OD95" s="567"/>
      <c r="OE95" s="567"/>
      <c r="OF95" s="567"/>
      <c r="OG95" s="567"/>
      <c r="OH95" s="567"/>
      <c r="OI95" s="567"/>
      <c r="OJ95" s="567"/>
      <c r="OK95" s="567"/>
      <c r="OL95" s="567"/>
      <c r="OM95" s="567"/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7"/>
      <c r="OY95" s="567"/>
      <c r="OZ95" s="567"/>
      <c r="PA95" s="567"/>
      <c r="PB95" s="567"/>
      <c r="PC95" s="567"/>
      <c r="PD95" s="567"/>
      <c r="PE95" s="594" t="s">
        <v>91</v>
      </c>
      <c r="PF95" s="567"/>
      <c r="PG95" s="567"/>
      <c r="PH95" s="567"/>
      <c r="PI95" s="567"/>
      <c r="PJ95" s="567"/>
      <c r="PK95" s="567"/>
      <c r="PL95" s="567"/>
      <c r="PM95" s="567"/>
      <c r="PN95" s="567"/>
      <c r="PO95" s="567"/>
      <c r="PP95" s="567"/>
      <c r="PQ95" s="567"/>
      <c r="PR95" s="567"/>
      <c r="PS95" s="567"/>
      <c r="PT95" s="567"/>
      <c r="PU95" s="567"/>
      <c r="PV95" s="567"/>
      <c r="PW95" s="567"/>
      <c r="PX95" s="567"/>
      <c r="PY95" s="567"/>
      <c r="PZ95" s="567"/>
      <c r="QA95" s="567"/>
      <c r="QB95" s="567"/>
      <c r="QC95" s="567"/>
      <c r="QD95" s="567"/>
      <c r="QE95" s="567"/>
      <c r="QF95" s="567"/>
      <c r="QG95" s="567"/>
      <c r="QH95" s="567"/>
      <c r="QI95" s="567"/>
      <c r="QJ95" s="567"/>
      <c r="QK95" s="567"/>
      <c r="QL95" s="567"/>
      <c r="QM95" s="567"/>
      <c r="QN95" s="567"/>
      <c r="QO95" s="567"/>
      <c r="QP95" s="567"/>
      <c r="QQ95" s="567"/>
      <c r="QR95" s="567"/>
      <c r="QS95" s="567"/>
      <c r="QT95" s="567"/>
      <c r="QU95" s="567"/>
      <c r="QV95" s="567"/>
      <c r="QW95" s="567"/>
      <c r="QX95" s="567"/>
      <c r="QY95" s="567"/>
      <c r="QZ95" s="567"/>
      <c r="RA95" s="567"/>
      <c r="RB95" s="567"/>
      <c r="RC95" s="567"/>
      <c r="RD95" s="567"/>
      <c r="RE95" s="567"/>
      <c r="RF95" s="567"/>
      <c r="RG95" s="567"/>
      <c r="RH95" s="567"/>
      <c r="RI95" s="567"/>
      <c r="RJ95" s="567"/>
      <c r="RK95" s="567"/>
      <c r="RL95" s="567"/>
      <c r="RM95" s="567"/>
      <c r="RN95" s="567"/>
      <c r="RO95" s="567"/>
      <c r="RP95" s="567"/>
      <c r="RQ95" s="567"/>
      <c r="RR95" s="567"/>
      <c r="RS95" s="567"/>
      <c r="RT95" s="567"/>
      <c r="RU95" s="567"/>
    </row>
    <row r="96" spans="1:608" ht="15.75" thickBot="1" x14ac:dyDescent="0.3">
      <c r="BS96" s="119" t="s">
        <v>78</v>
      </c>
      <c r="BT96" s="55" t="s">
        <v>79</v>
      </c>
      <c r="BU96" s="120" t="s">
        <v>80</v>
      </c>
      <c r="BV96" s="119" t="s">
        <v>78</v>
      </c>
      <c r="BW96" s="55" t="s">
        <v>79</v>
      </c>
      <c r="BX96" s="120" t="s">
        <v>80</v>
      </c>
      <c r="BY96" s="119" t="s">
        <v>78</v>
      </c>
      <c r="BZ96" s="55" t="s">
        <v>79</v>
      </c>
      <c r="CA96" s="120" t="s">
        <v>80</v>
      </c>
      <c r="CB96" s="119" t="s">
        <v>78</v>
      </c>
      <c r="CC96" s="55" t="s">
        <v>79</v>
      </c>
      <c r="CD96" s="120" t="s">
        <v>80</v>
      </c>
      <c r="CE96" s="119" t="s">
        <v>78</v>
      </c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297"/>
      <c r="OA96" s="73">
        <v>43636</v>
      </c>
      <c r="OB96" s="269"/>
      <c r="OC96" s="268"/>
      <c r="OD96" s="73">
        <v>43637</v>
      </c>
      <c r="OE96" s="269"/>
      <c r="OF96" s="241"/>
      <c r="OG96" s="63">
        <v>43640</v>
      </c>
      <c r="OH96" s="243"/>
      <c r="OI96" s="241"/>
      <c r="OJ96" s="63">
        <v>43641</v>
      </c>
      <c r="OK96" s="65"/>
      <c r="OL96" s="241"/>
      <c r="OM96" s="63">
        <v>43642</v>
      </c>
      <c r="ON96" s="243"/>
      <c r="OO96" s="241"/>
      <c r="OP96" s="63">
        <v>43643</v>
      </c>
      <c r="OQ96" s="243"/>
      <c r="OR96" s="241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245"/>
      <c r="PF96" s="67">
        <v>43647</v>
      </c>
      <c r="PG96" s="295"/>
      <c r="PH96" s="245"/>
      <c r="PI96" s="67">
        <v>43648</v>
      </c>
      <c r="PJ96" s="290"/>
      <c r="PK96" s="245"/>
      <c r="PL96" s="67">
        <v>43649</v>
      </c>
      <c r="PM96" s="247"/>
      <c r="PN96" s="245"/>
      <c r="PO96" s="67">
        <v>43650</v>
      </c>
      <c r="PP96" s="295"/>
      <c r="PQ96" s="245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21" t="s">
        <v>81</v>
      </c>
      <c r="BT97" s="54" t="s">
        <v>82</v>
      </c>
      <c r="BU97" s="122" t="s">
        <v>83</v>
      </c>
      <c r="BV97" s="121" t="s">
        <v>81</v>
      </c>
      <c r="BW97" s="54" t="s">
        <v>82</v>
      </c>
      <c r="BX97" s="122" t="s">
        <v>83</v>
      </c>
      <c r="BY97" s="121" t="s">
        <v>81</v>
      </c>
      <c r="BZ97" s="54" t="s">
        <v>82</v>
      </c>
      <c r="CA97" s="122" t="s">
        <v>83</v>
      </c>
      <c r="CB97" s="121" t="s">
        <v>81</v>
      </c>
      <c r="CC97" s="54" t="s">
        <v>82</v>
      </c>
      <c r="CD97" s="122" t="s">
        <v>83</v>
      </c>
      <c r="CE97" s="121" t="s">
        <v>81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25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258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11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7">
        <v>8.8999999999999999E-3</v>
      </c>
      <c r="BT98" s="16">
        <v>1.9599999999999999E-2</v>
      </c>
      <c r="BU98" s="84">
        <v>3.0800000000000001E-2</v>
      </c>
      <c r="BV98" s="123">
        <v>3.5400000000000001E-2</v>
      </c>
      <c r="BW98" s="40">
        <v>3.8600000000000002E-2</v>
      </c>
      <c r="BX98" s="84">
        <v>3.7900000000000003E-2</v>
      </c>
      <c r="BY98" s="123">
        <v>2.8899999999999999E-2</v>
      </c>
      <c r="BZ98" s="40">
        <v>3.7499999999999999E-2</v>
      </c>
      <c r="CA98" s="82">
        <v>4.0899999999999999E-2</v>
      </c>
      <c r="CB98" s="127">
        <v>6.4600000000000005E-2</v>
      </c>
      <c r="CC98" s="7">
        <v>6.3700000000000007E-2</v>
      </c>
      <c r="CD98" s="82">
        <v>8.9599999999999999E-2</v>
      </c>
      <c r="CE98" s="127">
        <v>9.69E-2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98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91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121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8">
        <v>7.4000000000000003E-3</v>
      </c>
      <c r="BT99" s="86">
        <v>1.2800000000000001E-2</v>
      </c>
      <c r="BU99" s="130">
        <v>1.77E-2</v>
      </c>
      <c r="BV99" s="127">
        <v>1.9800000000000002E-2</v>
      </c>
      <c r="BW99" s="7">
        <v>2.8299999999999999E-2</v>
      </c>
      <c r="BX99" s="82">
        <v>2.9100000000000001E-2</v>
      </c>
      <c r="BY99" s="127">
        <v>2.4799999999999999E-2</v>
      </c>
      <c r="BZ99" s="7">
        <v>3.1899999999999998E-2</v>
      </c>
      <c r="CA99" s="84">
        <v>3.6999999999999998E-2</v>
      </c>
      <c r="CB99" s="125">
        <v>2.7699999999999999E-2</v>
      </c>
      <c r="CC99" s="16">
        <v>2.8500000000000001E-2</v>
      </c>
      <c r="CD99" s="130">
        <v>3.5400000000000001E-2</v>
      </c>
      <c r="CE99" s="125">
        <v>4.1200000000000001E-2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99">
        <v>0.20080000000000001</v>
      </c>
      <c r="OA99" s="16">
        <v>0.18090000000000001</v>
      </c>
      <c r="OB99" s="47">
        <v>0.2107</v>
      </c>
      <c r="OC99" s="47"/>
      <c r="OD99" s="47"/>
      <c r="OE99" s="47"/>
      <c r="OG99" s="53"/>
      <c r="OH99" s="488"/>
      <c r="OI99" s="487"/>
      <c r="OJ99" s="53"/>
      <c r="OK99" s="92"/>
      <c r="OL99" s="487"/>
      <c r="OM99" s="53"/>
      <c r="ON99" s="488"/>
      <c r="OO99" s="487"/>
      <c r="OP99" s="53"/>
      <c r="OQ99" s="488"/>
      <c r="OR99" s="487"/>
      <c r="OS99" s="53"/>
      <c r="OT99" s="488"/>
      <c r="OU99" s="487"/>
      <c r="OV99" s="53"/>
      <c r="OW99" s="488"/>
      <c r="OX99" s="489"/>
      <c r="OY99" s="53"/>
      <c r="OZ99" s="53"/>
      <c r="PA99" s="53"/>
      <c r="PB99" s="53"/>
      <c r="PC99" s="53"/>
      <c r="PE99" s="487"/>
      <c r="PF99" s="53"/>
      <c r="PG99" s="488"/>
      <c r="PH99" s="487"/>
      <c r="PI99" s="53"/>
      <c r="PJ99" s="488"/>
      <c r="PK99" s="487"/>
      <c r="PL99" s="53"/>
      <c r="PM99" s="488"/>
      <c r="PN99" s="487"/>
      <c r="PO99" s="53"/>
      <c r="PP99" s="488"/>
      <c r="PQ99" s="487"/>
      <c r="PR99" s="53"/>
      <c r="PS99" s="488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5">
        <v>6.6E-3</v>
      </c>
      <c r="BT100" s="34">
        <v>7.9000000000000008E-3</v>
      </c>
      <c r="BU100" s="82">
        <v>1.2699999999999999E-2</v>
      </c>
      <c r="BV100" s="125">
        <v>1.9699999999999999E-2</v>
      </c>
      <c r="BW100" s="16">
        <v>2.7300000000000001E-2</v>
      </c>
      <c r="BX100" s="130">
        <v>2.3099999999999999E-2</v>
      </c>
      <c r="BY100" s="125">
        <v>1.2200000000000001E-2</v>
      </c>
      <c r="BZ100" s="16">
        <v>1.8800000000000001E-2</v>
      </c>
      <c r="CA100" s="83">
        <v>1.49E-2</v>
      </c>
      <c r="CB100" s="123">
        <v>2.3199999999999998E-2</v>
      </c>
      <c r="CC100" s="40">
        <v>2.0899999999999998E-2</v>
      </c>
      <c r="CD100" s="84">
        <v>3.2399999999999998E-2</v>
      </c>
      <c r="CE100" s="126">
        <v>2.9100000000000001E-2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03">
        <v>0.1721</v>
      </c>
      <c r="OA100" s="47">
        <v>0.18049999999999999</v>
      </c>
      <c r="OB100" s="16">
        <v>0.16139999999999999</v>
      </c>
      <c r="OC100" s="16"/>
      <c r="OD100" s="16"/>
      <c r="OE100" s="16"/>
      <c r="OF100" s="487"/>
      <c r="OG100" s="53"/>
      <c r="OH100" s="488"/>
      <c r="OI100" s="487"/>
      <c r="OJ100" s="53"/>
      <c r="OK100" s="92"/>
      <c r="OL100" s="487"/>
      <c r="OM100" s="53"/>
      <c r="ON100" s="488"/>
      <c r="OO100" s="487"/>
      <c r="OP100" s="53"/>
      <c r="OQ100" s="488"/>
      <c r="OR100" s="487"/>
      <c r="OS100" s="53"/>
      <c r="OT100" s="488"/>
      <c r="OU100" s="487"/>
      <c r="OV100" s="53"/>
      <c r="OW100" s="488"/>
      <c r="OX100" s="489"/>
      <c r="OY100" s="53"/>
      <c r="OZ100" s="53"/>
      <c r="PA100" s="53"/>
      <c r="PB100" s="53"/>
      <c r="PC100" s="53"/>
      <c r="PE100" s="487"/>
      <c r="PF100" s="53"/>
      <c r="PG100" s="488"/>
      <c r="PH100" s="487"/>
      <c r="PI100" s="53"/>
      <c r="PJ100" s="488"/>
      <c r="PK100" s="487"/>
      <c r="PL100" s="53"/>
      <c r="PM100" s="488"/>
      <c r="PN100" s="487"/>
      <c r="PO100" s="53"/>
      <c r="PP100" s="488"/>
      <c r="PQ100" s="487"/>
      <c r="PR100" s="53"/>
      <c r="PS100" s="488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6">
        <v>4.1000000000000003E-3</v>
      </c>
      <c r="BT101" s="7">
        <v>4.8999999999999998E-3</v>
      </c>
      <c r="BU101" s="80">
        <v>4.7999999999999996E-3</v>
      </c>
      <c r="BV101" s="128">
        <v>5.4000000000000003E-3</v>
      </c>
      <c r="BW101" s="22">
        <v>1.1000000000000001E-3</v>
      </c>
      <c r="BX101" s="80">
        <v>6.9999999999999999E-4</v>
      </c>
      <c r="BY101" s="129">
        <v>6.7999999999999996E-3</v>
      </c>
      <c r="BZ101" s="34">
        <v>1.09E-2</v>
      </c>
      <c r="CA101" s="130">
        <v>1.32E-2</v>
      </c>
      <c r="CB101" s="126">
        <v>9.2999999999999992E-3</v>
      </c>
      <c r="CC101" s="86">
        <v>1.18E-2</v>
      </c>
      <c r="CD101" s="80">
        <v>2.2200000000000001E-2</v>
      </c>
      <c r="CE101" s="123">
        <v>2.0299999999999999E-2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01">
        <v>3.9100000000000003E-2</v>
      </c>
      <c r="OA101" s="40">
        <v>6.0299999999999999E-2</v>
      </c>
      <c r="OB101" s="86">
        <v>8.3500000000000005E-2</v>
      </c>
      <c r="OC101" s="86"/>
      <c r="OD101" s="86"/>
      <c r="OE101" s="86"/>
      <c r="OF101" s="487"/>
      <c r="OG101" s="53"/>
      <c r="OH101" s="488"/>
      <c r="OI101" s="487"/>
      <c r="OJ101" s="53"/>
      <c r="OK101" s="92"/>
      <c r="OL101" s="487"/>
      <c r="OM101" s="53"/>
      <c r="ON101" s="488"/>
      <c r="OO101" s="487"/>
      <c r="OP101" s="53"/>
      <c r="OQ101" s="488"/>
      <c r="OR101" s="487"/>
      <c r="OS101" s="53"/>
      <c r="OT101" s="488"/>
      <c r="OU101" s="487"/>
      <c r="OV101" s="53"/>
      <c r="OW101" s="488"/>
      <c r="OX101" s="489"/>
      <c r="OY101" s="53"/>
      <c r="OZ101" s="53"/>
      <c r="PA101" s="53"/>
      <c r="PB101" s="53"/>
      <c r="PC101" s="53"/>
      <c r="PE101" s="487"/>
      <c r="PF101" s="53"/>
      <c r="PG101" s="488"/>
      <c r="PH101" s="487"/>
      <c r="PI101" s="53"/>
      <c r="PJ101" s="488"/>
      <c r="PK101" s="487"/>
      <c r="PL101" s="53"/>
      <c r="PM101" s="488"/>
      <c r="PN101" s="487"/>
      <c r="PO101" s="53"/>
      <c r="PP101" s="488"/>
      <c r="PQ101" s="487"/>
      <c r="PR101" s="53"/>
      <c r="PS101" s="488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4">
        <v>2.8999999999999998E-3</v>
      </c>
      <c r="BT102" s="47">
        <v>1.2999999999999999E-3</v>
      </c>
      <c r="BU102" s="81">
        <v>-2.3999999999999998E-3</v>
      </c>
      <c r="BV102" s="126">
        <v>5.0000000000000001E-4</v>
      </c>
      <c r="BW102" s="86">
        <v>6.9999999999999999E-4</v>
      </c>
      <c r="BX102" s="83">
        <v>-6.4999999999999997E-3</v>
      </c>
      <c r="BY102" s="131">
        <v>8.9999999999999998E-4</v>
      </c>
      <c r="BZ102" s="30">
        <v>3.5999999999999999E-3</v>
      </c>
      <c r="CA102" s="85">
        <v>-4.4999999999999997E-3</v>
      </c>
      <c r="CB102" s="124">
        <v>-3.2000000000000002E-3</v>
      </c>
      <c r="CC102" s="34">
        <v>-6.7999999999999996E-3</v>
      </c>
      <c r="CD102" s="79">
        <v>-1.8E-3</v>
      </c>
      <c r="CE102" s="124">
        <v>7.3000000000000001E-3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00">
        <v>4.2599999999999999E-2</v>
      </c>
      <c r="OA102" s="86">
        <v>5.5899999999999998E-2</v>
      </c>
      <c r="OB102" s="40">
        <v>4.3099999999999999E-2</v>
      </c>
      <c r="OC102" s="40"/>
      <c r="OD102" s="40"/>
      <c r="OE102" s="40"/>
      <c r="OF102" s="487"/>
      <c r="OG102" s="53"/>
      <c r="OH102" s="488"/>
      <c r="OI102" s="487"/>
      <c r="OJ102" s="53"/>
      <c r="OK102" s="92"/>
      <c r="OL102" s="487"/>
      <c r="OM102" s="53"/>
      <c r="ON102" s="488"/>
      <c r="OO102" s="487"/>
      <c r="OP102" s="53"/>
      <c r="OQ102" s="488"/>
      <c r="OR102" s="487"/>
      <c r="OS102" s="53"/>
      <c r="OT102" s="488"/>
      <c r="OU102" s="487"/>
      <c r="OV102" s="53"/>
      <c r="OW102" s="488"/>
      <c r="OX102" s="489"/>
      <c r="OY102" s="53"/>
      <c r="OZ102" s="53"/>
      <c r="PA102" s="53"/>
      <c r="PB102" s="53"/>
      <c r="PC102" s="53"/>
      <c r="PE102" s="487"/>
      <c r="PF102" s="53"/>
      <c r="PG102" s="488"/>
      <c r="PH102" s="487"/>
      <c r="PI102" s="53"/>
      <c r="PJ102" s="488"/>
      <c r="PK102" s="487"/>
      <c r="PL102" s="53"/>
      <c r="PM102" s="488"/>
      <c r="PN102" s="487"/>
      <c r="PO102" s="53"/>
      <c r="PP102" s="488"/>
      <c r="PQ102" s="487"/>
      <c r="PR102" s="53"/>
      <c r="PS102" s="488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31">
        <v>1.2999999999999999E-3</v>
      </c>
      <c r="BT103" s="40">
        <v>-5.7000000000000002E-3</v>
      </c>
      <c r="BU103" s="83">
        <v>-1.23E-2</v>
      </c>
      <c r="BV103" s="131">
        <v>-4.3E-3</v>
      </c>
      <c r="BW103" s="34">
        <v>-1.3899999999999999E-2</v>
      </c>
      <c r="BX103" s="81">
        <v>-9.7999999999999997E-3</v>
      </c>
      <c r="BY103" s="128">
        <v>-7.7999999999999996E-3</v>
      </c>
      <c r="BZ103" s="22">
        <v>-2.23E-2</v>
      </c>
      <c r="CA103" s="80">
        <v>-5.7999999999999996E-3</v>
      </c>
      <c r="CB103" s="131">
        <v>-5.3E-3</v>
      </c>
      <c r="CC103" s="47">
        <v>-8.8999999999999999E-3</v>
      </c>
      <c r="CD103" s="81">
        <v>-4.1000000000000003E-3</v>
      </c>
      <c r="CE103" s="128">
        <v>2E-3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02">
        <v>3.9100000000000003E-2</v>
      </c>
      <c r="OA103" s="7">
        <v>2.3099999999999999E-2</v>
      </c>
      <c r="OB103" s="7">
        <v>1.8800000000000001E-2</v>
      </c>
      <c r="OC103" s="7"/>
      <c r="OD103" s="7"/>
      <c r="OE103" s="7"/>
      <c r="OF103" s="487"/>
      <c r="OG103" s="53"/>
      <c r="OH103" s="488"/>
      <c r="OI103" s="487"/>
      <c r="OJ103" s="53"/>
      <c r="OK103" s="92"/>
      <c r="OL103" s="487"/>
      <c r="OM103" s="53"/>
      <c r="ON103" s="488"/>
      <c r="OO103" s="487"/>
      <c r="OP103" s="53"/>
      <c r="OQ103" s="488"/>
      <c r="OR103" s="487"/>
      <c r="OS103" s="53"/>
      <c r="OT103" s="488"/>
      <c r="OU103" s="487"/>
      <c r="OV103" s="53"/>
      <c r="OW103" s="488"/>
      <c r="OX103" s="489"/>
      <c r="OY103" s="53"/>
      <c r="OZ103" s="53"/>
      <c r="PA103" s="53"/>
      <c r="PB103" s="53"/>
      <c r="PC103" s="53"/>
      <c r="PE103" s="487"/>
      <c r="PF103" s="53"/>
      <c r="PG103" s="488"/>
      <c r="PH103" s="487"/>
      <c r="PI103" s="53"/>
      <c r="PJ103" s="488"/>
      <c r="PK103" s="487"/>
      <c r="PL103" s="53"/>
      <c r="PM103" s="488"/>
      <c r="PN103" s="487"/>
      <c r="PO103" s="53"/>
      <c r="PP103" s="488"/>
      <c r="PQ103" s="487"/>
      <c r="PR103" s="53"/>
      <c r="PS103" s="488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71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23">
        <v>-7.9000000000000008E-3</v>
      </c>
      <c r="BT104" s="30">
        <v>-1.3599999999999999E-2</v>
      </c>
      <c r="BU104" s="85">
        <v>-1.78E-2</v>
      </c>
      <c r="BV104" s="129">
        <v>-2.2700000000000001E-2</v>
      </c>
      <c r="BW104" s="30">
        <v>-3.2000000000000001E-2</v>
      </c>
      <c r="BX104" s="85">
        <v>-2.47E-2</v>
      </c>
      <c r="BY104" s="126">
        <v>-1.23E-2</v>
      </c>
      <c r="BZ104" s="86">
        <v>-2.63E-2</v>
      </c>
      <c r="CA104" s="79">
        <v>-4.6199999999999998E-2</v>
      </c>
      <c r="CB104" s="128">
        <v>-2.9600000000000001E-2</v>
      </c>
      <c r="CC104" s="22">
        <v>-2.0400000000000001E-2</v>
      </c>
      <c r="CD104" s="83">
        <v>-7.9299999999999995E-2</v>
      </c>
      <c r="CE104" s="129">
        <v>-9.5100000000000004E-2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06">
        <v>-9.6799999999999997E-2</v>
      </c>
      <c r="OA104" s="22">
        <v>-0.1149</v>
      </c>
      <c r="OB104" s="22">
        <v>-0.11260000000000001</v>
      </c>
      <c r="OC104" s="22"/>
      <c r="OD104" s="22"/>
      <c r="OE104" s="22"/>
      <c r="OF104" s="487"/>
      <c r="OG104" s="53"/>
      <c r="OH104" s="488"/>
      <c r="OI104" s="487"/>
      <c r="OJ104" s="53"/>
      <c r="OK104" s="92"/>
      <c r="OL104" s="487"/>
      <c r="OM104" s="53"/>
      <c r="ON104" s="488"/>
      <c r="OO104" s="487"/>
      <c r="OP104" s="53"/>
      <c r="OQ104" s="488"/>
      <c r="OR104" s="487"/>
      <c r="OS104" s="53"/>
      <c r="OT104" s="488"/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487"/>
      <c r="PF104" s="53"/>
      <c r="PG104" s="488"/>
      <c r="PH104" s="487"/>
      <c r="PI104" s="53"/>
      <c r="PJ104" s="488"/>
      <c r="PK104" s="487"/>
      <c r="PL104" s="53"/>
      <c r="PM104" s="488"/>
      <c r="PN104" s="487"/>
      <c r="PO104" s="53"/>
      <c r="PP104" s="488"/>
      <c r="PQ104" s="487"/>
      <c r="PR104" s="53"/>
      <c r="PS104" s="488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9">
        <v>-2.3300000000000001E-2</v>
      </c>
      <c r="BT105" s="22">
        <v>-2.7199999999999998E-2</v>
      </c>
      <c r="BU105" s="79">
        <v>-3.3500000000000002E-2</v>
      </c>
      <c r="BV105" s="124">
        <v>-5.3800000000000001E-2</v>
      </c>
      <c r="BW105" s="47">
        <v>-5.0099999999999999E-2</v>
      </c>
      <c r="BX105" s="79">
        <v>-4.9799999999999997E-2</v>
      </c>
      <c r="BY105" s="124">
        <v>-5.3499999999999999E-2</v>
      </c>
      <c r="BZ105" s="47">
        <v>-5.4100000000000002E-2</v>
      </c>
      <c r="CA105" s="81">
        <v>-4.9500000000000002E-2</v>
      </c>
      <c r="CB105" s="129">
        <v>-8.6699999999999999E-2</v>
      </c>
      <c r="CC105" s="30">
        <v>-8.8800000000000004E-2</v>
      </c>
      <c r="CD105" s="85">
        <v>-9.4399999999999998E-2</v>
      </c>
      <c r="CE105" s="131">
        <v>-0.1017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04">
        <v>-0.14180000000000001</v>
      </c>
      <c r="OA105" s="30">
        <v>-0.1295</v>
      </c>
      <c r="OB105" s="30">
        <v>-0.1394</v>
      </c>
      <c r="OC105" s="30"/>
      <c r="OD105" s="30"/>
      <c r="OE105" s="30"/>
      <c r="OF105" s="487"/>
      <c r="OG105" s="53"/>
      <c r="OH105" s="488"/>
      <c r="OI105" s="487"/>
      <c r="OJ105" s="53"/>
      <c r="OK105" s="92"/>
      <c r="OL105" s="487"/>
      <c r="OM105" s="53"/>
      <c r="ON105" s="488"/>
      <c r="OO105" s="487"/>
      <c r="OP105" s="53"/>
      <c r="OQ105" s="488"/>
      <c r="OR105" s="487"/>
      <c r="OS105" s="53"/>
      <c r="OT105" s="488"/>
      <c r="OU105" s="487"/>
      <c r="OV105" s="53"/>
      <c r="OW105" s="488"/>
      <c r="OX105" s="489"/>
      <c r="OY105" s="53"/>
      <c r="OZ105" s="53"/>
      <c r="PA105" s="53"/>
      <c r="PB105" s="53"/>
      <c r="PC105" s="53"/>
      <c r="PE105" s="487"/>
      <c r="PF105" s="53"/>
      <c r="PG105" s="488"/>
      <c r="PH105" s="487"/>
      <c r="PI105" s="53"/>
      <c r="PJ105" s="488"/>
      <c r="PK105" s="487"/>
      <c r="PL105" s="53"/>
      <c r="PM105" s="488"/>
      <c r="PN105" s="487"/>
      <c r="PO105" s="53"/>
      <c r="PP105" s="488"/>
      <c r="PQ105" s="487"/>
      <c r="PR105" s="53"/>
      <c r="PS105" s="488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77"/>
      <c r="BT106" s="56"/>
      <c r="BU106" s="78"/>
      <c r="BV106" s="77"/>
      <c r="BW106" s="56"/>
      <c r="BX106" s="78"/>
      <c r="BY106" s="77"/>
      <c r="BZ106" s="56"/>
      <c r="CA106" s="78"/>
      <c r="CB106" s="77"/>
      <c r="CC106" s="56"/>
      <c r="CD106" s="78"/>
      <c r="CE106" s="77"/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05">
        <v>-0.25509999999999999</v>
      </c>
      <c r="OA106" s="34">
        <v>-0.25629999999999997</v>
      </c>
      <c r="OB106" s="34">
        <v>-0.26550000000000001</v>
      </c>
      <c r="OC106" s="34"/>
      <c r="OD106" s="34"/>
      <c r="OE106" s="34"/>
      <c r="OF106" s="487"/>
      <c r="OG106" s="53"/>
      <c r="OH106" s="488"/>
      <c r="OI106" s="487"/>
      <c r="OJ106" s="53"/>
      <c r="OK106" s="92"/>
      <c r="OL106" s="487"/>
      <c r="OM106" s="53"/>
      <c r="ON106" s="488"/>
      <c r="OO106" s="487"/>
      <c r="OP106" s="53"/>
      <c r="OQ106" s="488"/>
      <c r="OR106" s="487"/>
      <c r="OS106" s="53"/>
      <c r="OT106" s="488"/>
      <c r="OU106" s="487"/>
      <c r="OV106" s="53"/>
      <c r="OW106" s="488"/>
      <c r="OX106" s="489"/>
      <c r="OY106" s="53"/>
      <c r="OZ106" s="53"/>
      <c r="PA106" s="53"/>
      <c r="PB106" s="53"/>
      <c r="PC106" s="53"/>
      <c r="PE106" s="487"/>
      <c r="PF106" s="53"/>
      <c r="PG106" s="488"/>
      <c r="PH106" s="487"/>
      <c r="PI106" s="53"/>
      <c r="PJ106" s="488"/>
      <c r="PK106" s="487"/>
      <c r="PL106" s="53"/>
      <c r="PM106" s="488"/>
      <c r="PN106" s="487"/>
      <c r="PO106" s="53"/>
      <c r="PP106" s="488"/>
      <c r="PQ106" s="487"/>
      <c r="PR106" s="53"/>
      <c r="PS106" s="488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238">
        <v>8.8999999999999999E-3</v>
      </c>
      <c r="BT107" s="267">
        <v>1.2999999999999999E-2</v>
      </c>
      <c r="BU107" s="197">
        <v>3.6499999999999998E-2</v>
      </c>
      <c r="BV107" s="207">
        <v>8.0000000000000002E-3</v>
      </c>
      <c r="BW107" s="238">
        <v>8.5000000000000006E-3</v>
      </c>
      <c r="BX107" s="215">
        <v>7.4000000000000003E-3</v>
      </c>
      <c r="BY107" s="205">
        <v>3.15E-2</v>
      </c>
      <c r="BZ107" s="207">
        <v>0.01</v>
      </c>
      <c r="CA107" s="235">
        <v>2.0500000000000001E-2</v>
      </c>
      <c r="CB107" s="208">
        <v>4.2999999999999997E-2</v>
      </c>
      <c r="CC107" s="260">
        <v>9.1999999999999998E-3</v>
      </c>
      <c r="CD107" s="213">
        <v>2.5899999999999999E-2</v>
      </c>
      <c r="CE107" s="208">
        <v>9.1000000000000004E-3</v>
      </c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10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93"/>
      <c r="OL107" s="77"/>
      <c r="OM107" s="56"/>
      <c r="ON107" s="78"/>
      <c r="OO107" s="77"/>
      <c r="OP107" s="56"/>
      <c r="OQ107" s="78"/>
      <c r="OR107" s="7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05">
        <v>-2.3300000000000001E-2</v>
      </c>
      <c r="BT108" s="260">
        <v>-3.4599999999999999E-2</v>
      </c>
      <c r="BU108" s="196">
        <v>-3.4799999999999998E-2</v>
      </c>
      <c r="BV108" s="208">
        <v>-2.0299999999999999E-2</v>
      </c>
      <c r="BW108" s="207">
        <v>-9.5999999999999992E-3</v>
      </c>
      <c r="BX108" s="203">
        <v>-1.09E-2</v>
      </c>
      <c r="BY108" s="232">
        <v>-1.2999999999999999E-2</v>
      </c>
      <c r="BZ108" s="260">
        <v>-1.4500000000000001E-2</v>
      </c>
      <c r="CA108" s="203">
        <v>-2.7199999999999998E-2</v>
      </c>
      <c r="CB108" s="205">
        <v>-8.2199999999999995E-2</v>
      </c>
      <c r="CC108" s="208">
        <v>-5.7000000000000002E-3</v>
      </c>
      <c r="CD108" s="215">
        <v>-7.2499999999999995E-2</v>
      </c>
      <c r="CE108" s="207">
        <v>-2.24E-2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63">
        <v>1.6199999999999999E-2</v>
      </c>
      <c r="OA108" s="100">
        <v>1.77E-2</v>
      </c>
      <c r="OB108" s="99">
        <v>3.0200000000000001E-2</v>
      </c>
      <c r="OC108" s="491"/>
      <c r="OD108" s="492"/>
      <c r="OE108" s="493"/>
      <c r="OF108" s="491"/>
      <c r="OG108" s="492"/>
      <c r="OH108" s="493"/>
      <c r="OI108" s="491"/>
      <c r="OJ108" s="492"/>
      <c r="OK108" s="493"/>
      <c r="OL108" s="491"/>
      <c r="OM108" s="492"/>
      <c r="ON108" s="493"/>
      <c r="OO108" s="491"/>
      <c r="OP108" s="492"/>
      <c r="OQ108" s="493"/>
      <c r="OR108" s="491"/>
      <c r="OS108" s="492"/>
      <c r="OT108" s="493"/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491"/>
      <c r="PF108" s="492"/>
      <c r="PG108" s="493"/>
      <c r="PH108" s="491"/>
      <c r="PI108" s="492"/>
      <c r="PJ108" s="493"/>
      <c r="PK108" s="491"/>
      <c r="PL108" s="492"/>
      <c r="PM108" s="493"/>
      <c r="PN108" s="491"/>
      <c r="PO108" s="492"/>
      <c r="PP108" s="493"/>
      <c r="PQ108" s="491"/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132"/>
      <c r="BT109" s="133" t="s">
        <v>62</v>
      </c>
      <c r="BU109" s="197">
        <v>3.0800000000000001E-2</v>
      </c>
      <c r="BV109" s="132"/>
      <c r="BW109" s="133"/>
      <c r="BX109" s="213">
        <v>1.6400000000000001E-2</v>
      </c>
      <c r="BY109" s="132"/>
      <c r="BZ109" s="133"/>
      <c r="CA109" s="215">
        <v>2.1399999999999999E-2</v>
      </c>
      <c r="CB109" s="132"/>
      <c r="CC109" s="133"/>
      <c r="CD109" s="213">
        <v>4.87E-2</v>
      </c>
      <c r="CE109" s="132"/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6">
        <v>-3.0099999999999998E-2</v>
      </c>
      <c r="OA109" s="99">
        <v>-2.0299999999999999E-2</v>
      </c>
      <c r="OB109" s="103">
        <v>-1.95E-2</v>
      </c>
      <c r="OC109" s="491"/>
      <c r="OD109" s="492"/>
      <c r="OE109" s="493"/>
      <c r="OF109" s="491"/>
      <c r="OG109" s="492"/>
      <c r="OH109" s="493"/>
      <c r="OI109" s="491"/>
      <c r="OJ109" s="492"/>
      <c r="OK109" s="493"/>
      <c r="OL109" s="491"/>
      <c r="OM109" s="492"/>
      <c r="ON109" s="493"/>
      <c r="OO109" s="491"/>
      <c r="OP109" s="492"/>
      <c r="OQ109" s="493"/>
      <c r="OR109" s="491"/>
      <c r="OS109" s="492"/>
      <c r="OT109" s="493"/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491"/>
      <c r="PF109" s="492"/>
      <c r="PG109" s="493"/>
      <c r="PH109" s="491"/>
      <c r="PI109" s="492"/>
      <c r="PJ109" s="493"/>
      <c r="PK109" s="491"/>
      <c r="PL109" s="492"/>
      <c r="PM109" s="493"/>
      <c r="PN109" s="491"/>
      <c r="PO109" s="492"/>
      <c r="PP109" s="493"/>
      <c r="PQ109" s="491"/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/>
      <c r="BU110" s="196">
        <v>-3.3500000000000002E-2</v>
      </c>
      <c r="BV110" s="132" t="s">
        <v>62</v>
      </c>
      <c r="BW110" s="133"/>
      <c r="BX110" s="196">
        <v>-1.6299999999999999E-2</v>
      </c>
      <c r="BY110" s="132"/>
      <c r="BZ110" s="133" t="s">
        <v>62</v>
      </c>
      <c r="CA110" s="203">
        <v>-3.9699999999999999E-2</v>
      </c>
      <c r="CB110" s="132"/>
      <c r="CC110" s="133" t="s">
        <v>62</v>
      </c>
      <c r="CD110" s="215">
        <v>-9.4200000000000006E-2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601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3"/>
      <c r="OA110" s="133"/>
      <c r="OB110" s="102">
        <v>4.99E-2</v>
      </c>
      <c r="OC110" s="132"/>
      <c r="OD110" s="133"/>
      <c r="OE110" s="494"/>
      <c r="OF110" s="132"/>
      <c r="OG110" s="133"/>
      <c r="OH110" s="494"/>
      <c r="OI110" s="132"/>
      <c r="OJ110" s="133"/>
      <c r="OK110" s="494"/>
      <c r="OL110" s="132"/>
      <c r="OM110" s="133"/>
      <c r="ON110" s="494"/>
      <c r="OO110" s="132"/>
      <c r="OP110" s="133"/>
      <c r="OQ110" s="494"/>
      <c r="OR110" s="132"/>
      <c r="OS110" s="133"/>
      <c r="OT110" s="494"/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494"/>
      <c r="PH110" s="132"/>
      <c r="PI110" s="133"/>
      <c r="PJ110" s="494"/>
      <c r="PK110" s="132"/>
      <c r="PL110" s="133"/>
      <c r="PM110" s="494"/>
      <c r="PN110" s="132"/>
      <c r="PO110" s="133"/>
      <c r="PP110" s="494"/>
      <c r="PQ110" s="132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602">
        <v>-1.37E-2</v>
      </c>
      <c r="NN111" s="603" t="s">
        <v>62</v>
      </c>
      <c r="NO111" s="604" t="s">
        <v>62</v>
      </c>
      <c r="NP111" s="605">
        <v>-4.8800000000000003E-2</v>
      </c>
      <c r="NQ111" s="603" t="s">
        <v>62</v>
      </c>
      <c r="NR111" s="604" t="s">
        <v>62</v>
      </c>
      <c r="NS111" s="552">
        <v>-2.87E-2</v>
      </c>
      <c r="NT111" s="603" t="s">
        <v>62</v>
      </c>
      <c r="NU111" s="604" t="s">
        <v>62</v>
      </c>
      <c r="NV111" s="544">
        <v>-2.53E-2</v>
      </c>
      <c r="NW111" s="603" t="s">
        <v>62</v>
      </c>
      <c r="NX111" s="604" t="s">
        <v>62</v>
      </c>
      <c r="NY111" s="540">
        <v>-2.81E-2</v>
      </c>
      <c r="NZ111" s="133" t="s">
        <v>62</v>
      </c>
      <c r="OA111" s="133" t="s">
        <v>62</v>
      </c>
      <c r="OB111" s="101">
        <v>-5.04E-2</v>
      </c>
      <c r="OC111" s="132" t="s">
        <v>62</v>
      </c>
      <c r="OD111" s="133" t="s">
        <v>62</v>
      </c>
      <c r="OE111" s="494"/>
      <c r="OF111" s="132" t="s">
        <v>62</v>
      </c>
      <c r="OG111" s="133" t="s">
        <v>62</v>
      </c>
      <c r="OH111" s="494"/>
      <c r="OI111" s="132" t="s">
        <v>62</v>
      </c>
      <c r="OJ111" s="133" t="s">
        <v>62</v>
      </c>
      <c r="OK111" s="494"/>
      <c r="OL111" s="132" t="s">
        <v>62</v>
      </c>
      <c r="OM111" s="133" t="s">
        <v>62</v>
      </c>
      <c r="ON111" s="494"/>
      <c r="OO111" s="132" t="s">
        <v>62</v>
      </c>
      <c r="OP111" s="133" t="s">
        <v>62</v>
      </c>
      <c r="OQ111" s="494"/>
      <c r="OR111" s="132" t="s">
        <v>62</v>
      </c>
      <c r="OS111" s="133" t="s">
        <v>62</v>
      </c>
      <c r="OT111" s="494"/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132" t="s">
        <v>62</v>
      </c>
      <c r="PF111" s="133" t="s">
        <v>62</v>
      </c>
      <c r="PG111" s="494"/>
      <c r="PH111" s="132" t="s">
        <v>62</v>
      </c>
      <c r="PI111" s="133" t="s">
        <v>62</v>
      </c>
      <c r="PJ111" s="494"/>
      <c r="PK111" s="132" t="s">
        <v>62</v>
      </c>
      <c r="PL111" s="133" t="s">
        <v>62</v>
      </c>
      <c r="PM111" s="494"/>
      <c r="PN111" s="132" t="s">
        <v>62</v>
      </c>
      <c r="PO111" s="133" t="s">
        <v>62</v>
      </c>
      <c r="PP111" s="494"/>
      <c r="PQ111" s="132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A112" s="75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KY114" s="48" t="s">
        <v>121</v>
      </c>
      <c r="KZ114" s="321" t="s">
        <v>91</v>
      </c>
      <c r="LA114" s="48" t="s">
        <v>1</v>
      </c>
      <c r="LB114" s="48" t="s">
        <v>2</v>
      </c>
      <c r="LC114" s="48" t="s">
        <v>3</v>
      </c>
      <c r="LD114" s="49" t="s">
        <v>62</v>
      </c>
      <c r="LE114" s="49" t="s">
        <v>62</v>
      </c>
      <c r="LF114" s="48" t="s">
        <v>6</v>
      </c>
      <c r="LG114" s="48" t="s">
        <v>7</v>
      </c>
      <c r="LH114" s="48" t="s">
        <v>8</v>
      </c>
      <c r="LI114" s="48" t="s">
        <v>9</v>
      </c>
      <c r="LJ114" s="48" t="s">
        <v>10</v>
      </c>
      <c r="LK114" s="49" t="s">
        <v>62</v>
      </c>
      <c r="LL114" s="49" t="s">
        <v>62</v>
      </c>
      <c r="LM114" s="48" t="s">
        <v>13</v>
      </c>
      <c r="LN114" s="48" t="s">
        <v>14</v>
      </c>
      <c r="LO114" s="48" t="s">
        <v>15</v>
      </c>
      <c r="LP114" s="48" t="s">
        <v>16</v>
      </c>
      <c r="LQ114" s="48" t="s">
        <v>17</v>
      </c>
      <c r="LR114" s="49" t="s">
        <v>62</v>
      </c>
      <c r="LS114" s="49" t="s">
        <v>62</v>
      </c>
      <c r="LT114" s="48" t="s">
        <v>20</v>
      </c>
      <c r="LU114" s="48" t="s">
        <v>21</v>
      </c>
      <c r="LV114" s="48" t="s">
        <v>22</v>
      </c>
      <c r="LW114" s="48" t="s">
        <v>23</v>
      </c>
      <c r="LX114" s="48" t="s">
        <v>24</v>
      </c>
      <c r="LY114" s="49" t="s">
        <v>62</v>
      </c>
      <c r="LZ114" s="49" t="s">
        <v>62</v>
      </c>
      <c r="MA114" s="48" t="s">
        <v>27</v>
      </c>
      <c r="MB114" s="48" t="s">
        <v>28</v>
      </c>
      <c r="MC114" s="48" t="s">
        <v>29</v>
      </c>
      <c r="MD114" s="48" t="s">
        <v>30</v>
      </c>
      <c r="ME114" s="48" t="s">
        <v>31</v>
      </c>
      <c r="MF114" s="49"/>
      <c r="MG114" s="49"/>
      <c r="MH114" s="272" t="s">
        <v>123</v>
      </c>
      <c r="MT114" t="s">
        <v>62</v>
      </c>
      <c r="NC114" s="48" t="s">
        <v>122</v>
      </c>
      <c r="ND114" s="321" t="s">
        <v>91</v>
      </c>
      <c r="NE114" s="49" t="s">
        <v>62</v>
      </c>
      <c r="NF114" s="49" t="s">
        <v>62</v>
      </c>
      <c r="NG114" s="48" t="s">
        <v>3</v>
      </c>
      <c r="NH114" s="48" t="s">
        <v>4</v>
      </c>
      <c r="NI114" s="48" t="s">
        <v>5</v>
      </c>
      <c r="NJ114" s="48" t="s">
        <v>6</v>
      </c>
      <c r="NK114" s="48" t="s">
        <v>7</v>
      </c>
      <c r="NL114" s="49" t="s">
        <v>62</v>
      </c>
      <c r="NM114" s="49" t="s">
        <v>62</v>
      </c>
      <c r="NN114" s="48" t="s">
        <v>10</v>
      </c>
      <c r="NO114" s="48" t="s">
        <v>11</v>
      </c>
      <c r="NP114" s="48" t="s">
        <v>12</v>
      </c>
      <c r="NQ114" s="48" t="s">
        <v>13</v>
      </c>
      <c r="NR114" s="48" t="s">
        <v>14</v>
      </c>
      <c r="NS114" s="49" t="s">
        <v>62</v>
      </c>
      <c r="NT114" s="49" t="s">
        <v>62</v>
      </c>
      <c r="NU114" s="48" t="s">
        <v>17</v>
      </c>
      <c r="NV114" s="48" t="s">
        <v>18</v>
      </c>
      <c r="NW114" s="48" t="s">
        <v>19</v>
      </c>
      <c r="NX114" s="48" t="s">
        <v>20</v>
      </c>
      <c r="NY114" s="48" t="s">
        <v>21</v>
      </c>
      <c r="NZ114" s="49" t="s">
        <v>62</v>
      </c>
      <c r="OA114" s="49" t="s">
        <v>62</v>
      </c>
      <c r="OB114" s="48" t="s">
        <v>24</v>
      </c>
      <c r="OC114" s="48" t="s">
        <v>25</v>
      </c>
      <c r="OD114" s="48" t="s">
        <v>26</v>
      </c>
      <c r="OE114" s="48" t="s">
        <v>27</v>
      </c>
      <c r="OF114" s="48" t="s">
        <v>28</v>
      </c>
      <c r="OG114" s="49" t="s">
        <v>62</v>
      </c>
      <c r="OH114" s="49" t="s">
        <v>62</v>
      </c>
      <c r="OI114" s="49" t="s">
        <v>62</v>
      </c>
      <c r="OJ114" s="49"/>
      <c r="OK114" s="49"/>
      <c r="OL114" s="272" t="s">
        <v>122</v>
      </c>
      <c r="PE114" t="s">
        <v>62</v>
      </c>
    </row>
    <row r="115" spans="1:608" ht="15.75" thickBot="1" x14ac:dyDescent="0.3">
      <c r="KZ115" t="s">
        <v>62</v>
      </c>
      <c r="LA115" s="22">
        <v>2.6800000000000001E-2</v>
      </c>
      <c r="LB115" s="22">
        <v>2.8299999999999999E-2</v>
      </c>
      <c r="LC115" s="22">
        <v>8.4000000000000005E-2</v>
      </c>
      <c r="LD115" s="53"/>
      <c r="LE115" s="53"/>
      <c r="LF115" s="22">
        <v>5.79E-2</v>
      </c>
      <c r="LG115" s="47">
        <v>8.2400000000000001E-2</v>
      </c>
      <c r="LH115" s="47">
        <v>0.105</v>
      </c>
      <c r="LI115" s="47">
        <v>0.1166</v>
      </c>
      <c r="LJ115" s="47">
        <v>8.9700000000000002E-2</v>
      </c>
      <c r="LK115" s="53"/>
      <c r="LL115" s="53"/>
      <c r="LM115" s="47">
        <v>0.1447</v>
      </c>
      <c r="LN115" s="47">
        <v>0.13100000000000001</v>
      </c>
      <c r="LO115" s="47">
        <v>0.1411</v>
      </c>
      <c r="LP115" s="47">
        <v>0.1431</v>
      </c>
      <c r="LQ115" s="47">
        <v>0.1464</v>
      </c>
      <c r="LR115" s="53"/>
      <c r="LS115" s="53"/>
      <c r="LT115" s="47">
        <v>0.13439999999999999</v>
      </c>
      <c r="LU115" s="86">
        <v>0.12330000000000001</v>
      </c>
      <c r="LV115" s="86">
        <v>0.1384</v>
      </c>
      <c r="LW115" s="86">
        <v>0.16769999999999999</v>
      </c>
      <c r="LX115" s="47">
        <v>0.1648</v>
      </c>
      <c r="LY115" s="53"/>
      <c r="LZ115" s="53"/>
      <c r="MA115" s="47">
        <v>0.15659999999999999</v>
      </c>
      <c r="MB115" s="47">
        <v>0.1759</v>
      </c>
      <c r="MC115" s="47">
        <v>0.17230000000000001</v>
      </c>
      <c r="MD115" s="47">
        <v>0.1709</v>
      </c>
      <c r="ME115" s="47">
        <v>0.23219999999999999</v>
      </c>
      <c r="MF115" s="495" t="s">
        <v>32</v>
      </c>
      <c r="MG115" s="3" t="s">
        <v>33</v>
      </c>
      <c r="MH115" s="495" t="s">
        <v>34</v>
      </c>
      <c r="NE115" s="53"/>
      <c r="NF115" s="53"/>
      <c r="NG115" s="34">
        <v>3.5799999999999998E-2</v>
      </c>
      <c r="NH115" s="34">
        <v>4.1200000000000001E-2</v>
      </c>
      <c r="NI115" s="34">
        <v>6.4699999999999994E-2</v>
      </c>
      <c r="NJ115" s="34">
        <v>5.4399999999999997E-2</v>
      </c>
      <c r="NK115" s="34">
        <v>7.2700000000000001E-2</v>
      </c>
      <c r="NL115" s="53"/>
      <c r="NM115" s="53"/>
      <c r="NN115" s="40">
        <v>7.0400000000000004E-2</v>
      </c>
      <c r="NO115" s="16">
        <v>6.7199999999999996E-2</v>
      </c>
      <c r="NP115" s="16">
        <v>6.2199999999999998E-2</v>
      </c>
      <c r="NQ115" s="16">
        <v>5.7099999999999998E-2</v>
      </c>
      <c r="NR115" s="16">
        <v>5.4300000000000001E-2</v>
      </c>
      <c r="NS115" s="53"/>
      <c r="NT115" s="53"/>
      <c r="NU115" s="16">
        <v>6.9199999999999998E-2</v>
      </c>
      <c r="NV115" s="40">
        <v>6.0199999999999997E-2</v>
      </c>
      <c r="NW115" s="40">
        <v>8.5999999999999993E-2</v>
      </c>
      <c r="NX115" s="40">
        <v>8.8599999999999998E-2</v>
      </c>
      <c r="NY115" s="15"/>
      <c r="NZ115" s="53"/>
      <c r="OA115" s="53"/>
      <c r="OB115" s="53"/>
      <c r="OC115" s="53"/>
      <c r="OD115" s="53"/>
      <c r="OE115" s="53"/>
      <c r="OF115" s="53"/>
      <c r="OG115" s="53"/>
      <c r="OH115" s="53"/>
      <c r="OI115" s="53"/>
      <c r="OJ115" s="495" t="s">
        <v>32</v>
      </c>
      <c r="OK115" s="3" t="s">
        <v>33</v>
      </c>
      <c r="OL115" s="495" t="s">
        <v>34</v>
      </c>
      <c r="OP115" t="s">
        <v>62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A116" s="86">
        <v>2.6200000000000001E-2</v>
      </c>
      <c r="LB116" s="86">
        <v>2.5700000000000001E-2</v>
      </c>
      <c r="LC116" s="86">
        <v>1.7600000000000001E-2</v>
      </c>
      <c r="LD116" s="53"/>
      <c r="LE116" s="53"/>
      <c r="LF116" s="47">
        <v>4.4699999999999997E-2</v>
      </c>
      <c r="LG116" s="22">
        <v>4.3400000000000001E-2</v>
      </c>
      <c r="LH116" s="7">
        <v>0.02</v>
      </c>
      <c r="LI116" s="86">
        <v>4.1399999999999999E-2</v>
      </c>
      <c r="LJ116" s="86">
        <v>6.2899999999999998E-2</v>
      </c>
      <c r="LK116" s="53"/>
      <c r="LL116" s="53"/>
      <c r="LM116" s="86">
        <v>0.11310000000000001</v>
      </c>
      <c r="LN116" s="86">
        <v>0.10199999999999999</v>
      </c>
      <c r="LO116" s="86">
        <v>0.109</v>
      </c>
      <c r="LP116" s="86">
        <v>0.12039999999999999</v>
      </c>
      <c r="LQ116" s="86">
        <v>0.12709999999999999</v>
      </c>
      <c r="LR116" s="53"/>
      <c r="LS116" s="53"/>
      <c r="LT116" s="86">
        <v>0.12959999999999999</v>
      </c>
      <c r="LU116" s="47">
        <v>0.1158</v>
      </c>
      <c r="LV116" s="47">
        <v>0.13059999999999999</v>
      </c>
      <c r="LW116" s="47">
        <v>0.16550000000000001</v>
      </c>
      <c r="LX116" s="86">
        <v>0.15740000000000001</v>
      </c>
      <c r="LY116" s="53"/>
      <c r="LZ116" s="53"/>
      <c r="MA116" s="86">
        <v>0.15210000000000001</v>
      </c>
      <c r="MB116" s="86">
        <v>0.13239999999999999</v>
      </c>
      <c r="MC116" s="86">
        <v>0.1424</v>
      </c>
      <c r="MD116" s="86">
        <v>0.1444</v>
      </c>
      <c r="ME116" s="86">
        <v>0.16719999999999999</v>
      </c>
      <c r="MF116" s="53" t="e">
        <f>MIN(#REF!,LX186:LX186,LX188:LX196,LX197:LX198,LX193:LX203,LX201:LX202,LX206)</f>
        <v>#REF!</v>
      </c>
      <c r="MG116" s="51" t="e">
        <f>AVERAGE(#REF!,LY186:LY186,LY188:LY192,LY194:LY197,LY199:LY201,LY205:LY206,LY204)</f>
        <v>#REF!</v>
      </c>
      <c r="MH116" s="53" t="e">
        <f>MAX(#REF!,LZ186:LZ186,LZ188:LZ190,LZ196:LZ197,LZ199:LZ201,LZ203:LZ204,LZ206)</f>
        <v>#REF!</v>
      </c>
      <c r="ND116" t="s">
        <v>62</v>
      </c>
      <c r="NE116" s="53"/>
      <c r="NF116" s="53"/>
      <c r="NG116" s="86">
        <v>2.3900000000000001E-2</v>
      </c>
      <c r="NH116" s="40">
        <v>1.61E-2</v>
      </c>
      <c r="NI116" s="40">
        <v>1.29E-2</v>
      </c>
      <c r="NJ116" s="16">
        <v>2.7900000000000001E-2</v>
      </c>
      <c r="NK116" s="40">
        <v>4.6300000000000001E-2</v>
      </c>
      <c r="NL116" s="53"/>
      <c r="NM116" s="53"/>
      <c r="NN116" s="16">
        <v>5.2299999999999999E-2</v>
      </c>
      <c r="NO116" s="40">
        <v>6.4399999999999999E-2</v>
      </c>
      <c r="NP116" s="40">
        <v>4.6800000000000001E-2</v>
      </c>
      <c r="NQ116" s="40">
        <v>5.6300000000000003E-2</v>
      </c>
      <c r="NR116" s="40">
        <v>4.7399999999999998E-2</v>
      </c>
      <c r="NS116" s="53"/>
      <c r="NT116" s="53"/>
      <c r="NU116" s="40">
        <v>5.04E-2</v>
      </c>
      <c r="NV116" s="16">
        <v>4.3900000000000002E-2</v>
      </c>
      <c r="NW116" s="16">
        <v>3.9699999999999999E-2</v>
      </c>
      <c r="NX116" s="86">
        <v>6.7799999999999999E-2</v>
      </c>
      <c r="NY116" s="6"/>
      <c r="NZ116" s="53"/>
      <c r="OA116" s="53"/>
      <c r="OB116" s="53"/>
      <c r="OC116" s="53"/>
      <c r="OD116" s="53"/>
      <c r="OE116" s="53"/>
      <c r="OF116" s="53"/>
      <c r="OG116" s="53"/>
      <c r="OH116" s="53"/>
      <c r="OI116" s="53"/>
      <c r="OJ116" s="53">
        <f>MIN(OP173:OP179,OP181:OP186,OP188:OP192,OP194:OP197,OP199:OP201,OP203:OP204,OP206)</f>
        <v>0</v>
      </c>
      <c r="OK116" s="51" t="e">
        <f>AVERAGE(OQ173:OQ179,OQ181:OQ186,OQ188:OQ192,OQ194:OQ197,OQ199:OQ201,OQ203:OQ204,OQ206)</f>
        <v>#DIV/0!</v>
      </c>
      <c r="OL116" s="53">
        <f>MAX(OR173:OR179,OR181:OR186,OR188:OR192,OR194:OR197,OR199:OR201,OR203:OR204,OR206)</f>
        <v>0</v>
      </c>
      <c r="OQ116" t="s">
        <v>62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KY117" t="s">
        <v>62</v>
      </c>
      <c r="KZ117" t="s">
        <v>62</v>
      </c>
      <c r="LA117" s="47">
        <v>1.54E-2</v>
      </c>
      <c r="LB117" s="7">
        <v>2.4299999999999999E-2</v>
      </c>
      <c r="LC117" s="47">
        <v>1.47E-2</v>
      </c>
      <c r="LD117" s="53"/>
      <c r="LE117" s="53"/>
      <c r="LF117" s="86">
        <v>2.2800000000000001E-2</v>
      </c>
      <c r="LG117" s="86">
        <v>1.0200000000000001E-2</v>
      </c>
      <c r="LH117" s="22">
        <v>1.5699999999999999E-2</v>
      </c>
      <c r="LI117" s="16">
        <v>1.89E-2</v>
      </c>
      <c r="LJ117" s="16">
        <v>2.6100000000000002E-2</v>
      </c>
      <c r="LK117" s="53"/>
      <c r="LL117" s="53"/>
      <c r="LM117" s="16">
        <v>3.1699999999999999E-2</v>
      </c>
      <c r="LN117" s="16">
        <v>2.5499999999999998E-2</v>
      </c>
      <c r="LO117" s="16">
        <v>3.1399999999999997E-2</v>
      </c>
      <c r="LP117" s="7">
        <v>4.8599999999999997E-2</v>
      </c>
      <c r="LQ117" s="7">
        <v>6.5199999999999994E-2</v>
      </c>
      <c r="LR117" s="53"/>
      <c r="LS117" s="53"/>
      <c r="LT117" s="7">
        <v>5.0500000000000003E-2</v>
      </c>
      <c r="LU117" s="7">
        <v>6.3899999999999998E-2</v>
      </c>
      <c r="LV117" s="7">
        <v>6.83E-2</v>
      </c>
      <c r="LW117" s="16">
        <v>5.0599999999999999E-2</v>
      </c>
      <c r="LX117" s="16">
        <v>4.6300000000000001E-2</v>
      </c>
      <c r="LY117" s="53"/>
      <c r="LZ117" s="53"/>
      <c r="MA117" s="16">
        <v>4.9599999999999998E-2</v>
      </c>
      <c r="MB117" s="7">
        <v>4.7E-2</v>
      </c>
      <c r="MC117" s="7">
        <v>6.0699999999999997E-2</v>
      </c>
      <c r="MD117" s="7">
        <v>6.1600000000000002E-2</v>
      </c>
      <c r="ME117" s="16">
        <v>3.56E-2</v>
      </c>
      <c r="MF117" s="53"/>
      <c r="MG117" s="54" t="s">
        <v>73</v>
      </c>
      <c r="MH117" s="53"/>
      <c r="NE117" s="53"/>
      <c r="NF117" s="53"/>
      <c r="NG117" s="16">
        <v>1.15E-2</v>
      </c>
      <c r="NH117" s="30">
        <v>1.5299999999999999E-2</v>
      </c>
      <c r="NI117" s="86">
        <v>6.8999999999999999E-3</v>
      </c>
      <c r="NJ117" s="40">
        <v>2.6800000000000001E-2</v>
      </c>
      <c r="NK117" s="16">
        <v>4.0500000000000001E-2</v>
      </c>
      <c r="NL117" s="53"/>
      <c r="NM117" s="53"/>
      <c r="NN117" s="34">
        <v>3.04E-2</v>
      </c>
      <c r="NO117" s="22">
        <v>1.38E-2</v>
      </c>
      <c r="NP117" s="34">
        <v>1.32E-2</v>
      </c>
      <c r="NQ117" s="86">
        <v>8.5000000000000006E-3</v>
      </c>
      <c r="NR117" s="86">
        <v>1.18E-2</v>
      </c>
      <c r="NS117" s="53"/>
      <c r="NT117" s="53"/>
      <c r="NU117" s="7">
        <v>1.7600000000000001E-2</v>
      </c>
      <c r="NV117" s="7">
        <v>6.7999999999999996E-3</v>
      </c>
      <c r="NW117" s="86">
        <v>1.7899999999999999E-2</v>
      </c>
      <c r="NX117" s="16">
        <v>3.4500000000000003E-2</v>
      </c>
      <c r="NY117" s="6"/>
      <c r="NZ117" s="53"/>
      <c r="OA117" s="53"/>
      <c r="OB117" s="53"/>
      <c r="OC117" s="53"/>
      <c r="OD117" s="53"/>
      <c r="OE117" s="53"/>
      <c r="OF117" s="53"/>
      <c r="OG117" s="53"/>
      <c r="OH117" s="53"/>
      <c r="OI117" s="53"/>
      <c r="OJ117" s="53"/>
      <c r="OK117" s="54" t="s">
        <v>73</v>
      </c>
      <c r="OL117" s="53"/>
      <c r="OM117" t="s">
        <v>62</v>
      </c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KY118" t="s">
        <v>62</v>
      </c>
      <c r="LA118" s="7">
        <v>1.4E-2</v>
      </c>
      <c r="LB118" s="47">
        <v>1.6899999999999998E-2</v>
      </c>
      <c r="LC118" s="7">
        <v>-7.1999999999999998E-3</v>
      </c>
      <c r="LD118" s="53"/>
      <c r="LE118" s="53"/>
      <c r="LF118" s="7">
        <v>8.2000000000000007E-3</v>
      </c>
      <c r="LG118" s="7">
        <v>7.4000000000000003E-3</v>
      </c>
      <c r="LH118" s="16">
        <v>1.5599999999999999E-2</v>
      </c>
      <c r="LI118" s="7">
        <v>8.8000000000000005E-3</v>
      </c>
      <c r="LJ118" s="7">
        <v>-3.3999999999999998E-3</v>
      </c>
      <c r="LK118" s="53"/>
      <c r="LL118" s="53"/>
      <c r="LM118" s="7">
        <v>6.4000000000000003E-3</v>
      </c>
      <c r="LN118" s="7">
        <v>1.6799999999999999E-2</v>
      </c>
      <c r="LO118" s="7">
        <v>2.5399999999999999E-2</v>
      </c>
      <c r="LP118" s="16">
        <v>3.1899999999999998E-2</v>
      </c>
      <c r="LQ118" s="16">
        <v>3.8899999999999997E-2</v>
      </c>
      <c r="LR118" s="53"/>
      <c r="LS118" s="53"/>
      <c r="LT118" s="16">
        <v>3.1E-2</v>
      </c>
      <c r="LU118" s="16">
        <v>4.4299999999999999E-2</v>
      </c>
      <c r="LV118" s="16">
        <v>4.5900000000000003E-2</v>
      </c>
      <c r="LW118" s="7">
        <v>4.8500000000000001E-2</v>
      </c>
      <c r="LX118" s="7">
        <v>2.5600000000000001E-2</v>
      </c>
      <c r="LY118" s="53"/>
      <c r="LZ118" s="53"/>
      <c r="MA118" s="7">
        <v>3.6499999999999998E-2</v>
      </c>
      <c r="MB118" s="16">
        <v>4.0800000000000003E-2</v>
      </c>
      <c r="MC118" s="16">
        <v>3.5400000000000001E-2</v>
      </c>
      <c r="MD118" s="16">
        <v>3.6400000000000002E-2</v>
      </c>
      <c r="ME118" s="7">
        <v>3.2599999999999997E-2</v>
      </c>
      <c r="MF118" s="53"/>
      <c r="MG118" s="54" t="s">
        <v>74</v>
      </c>
      <c r="MH118" s="53"/>
      <c r="MK118" t="s">
        <v>62</v>
      </c>
      <c r="NB118" t="s">
        <v>62</v>
      </c>
      <c r="NE118" s="53"/>
      <c r="NF118" s="53"/>
      <c r="NG118" s="30">
        <v>8.0999999999999996E-3</v>
      </c>
      <c r="NH118" s="86">
        <v>1.4500000000000001E-2</v>
      </c>
      <c r="NI118" s="16">
        <v>2.7000000000000001E-3</v>
      </c>
      <c r="NJ118" s="86">
        <v>1.7100000000000001E-2</v>
      </c>
      <c r="NK118" s="86">
        <v>1.4200000000000001E-2</v>
      </c>
      <c r="NL118" s="53"/>
      <c r="NM118" s="53"/>
      <c r="NN118" s="86">
        <v>1.9E-2</v>
      </c>
      <c r="NO118" s="34">
        <v>5.1999999999999998E-3</v>
      </c>
      <c r="NP118" s="22">
        <v>1.3100000000000001E-2</v>
      </c>
      <c r="NQ118" s="22">
        <v>7.1999999999999998E-3</v>
      </c>
      <c r="NR118" s="7">
        <v>1.0999999999999999E-2</v>
      </c>
      <c r="NS118" s="53"/>
      <c r="NT118" s="53"/>
      <c r="NU118" s="86">
        <v>1.4999999999999999E-2</v>
      </c>
      <c r="NV118" s="86">
        <v>-2.8E-3</v>
      </c>
      <c r="NW118" s="22">
        <v>-1.1999999999999999E-3</v>
      </c>
      <c r="NX118" s="47">
        <v>-6.7999999999999996E-3</v>
      </c>
      <c r="NY118" s="6"/>
      <c r="NZ118" s="53"/>
      <c r="OA118" s="53"/>
      <c r="OB118" s="53"/>
      <c r="OC118" s="53"/>
      <c r="OD118" s="53"/>
      <c r="OE118" s="53"/>
      <c r="OF118" s="53"/>
      <c r="OG118" s="53"/>
      <c r="OH118" s="53"/>
      <c r="OI118" s="53"/>
      <c r="OJ118" s="53"/>
      <c r="OK118" s="54" t="s">
        <v>74</v>
      </c>
      <c r="OL118" s="53"/>
      <c r="OM118" t="s">
        <v>62</v>
      </c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KY119" t="s">
        <v>62</v>
      </c>
      <c r="KZ119" t="s">
        <v>62</v>
      </c>
      <c r="LA119" s="16">
        <v>1.2999999999999999E-3</v>
      </c>
      <c r="LB119" s="16">
        <v>-3.7000000000000002E-3</v>
      </c>
      <c r="LC119" s="16">
        <v>-1.1599999999999999E-2</v>
      </c>
      <c r="LD119" s="53"/>
      <c r="LE119" s="53"/>
      <c r="LF119" s="16">
        <v>5.7000000000000002E-3</v>
      </c>
      <c r="LG119" s="16">
        <v>1.5E-3</v>
      </c>
      <c r="LH119" s="86">
        <v>1.26E-2</v>
      </c>
      <c r="LI119" s="22">
        <v>3.2000000000000002E-3</v>
      </c>
      <c r="LJ119" s="22">
        <v>-8.9999999999999993E-3</v>
      </c>
      <c r="LK119" s="53"/>
      <c r="LL119" s="53"/>
      <c r="LM119" s="22">
        <v>-2.53E-2</v>
      </c>
      <c r="LN119" s="40">
        <v>-2.8400000000000002E-2</v>
      </c>
      <c r="LO119" s="40">
        <v>-8.3000000000000001E-3</v>
      </c>
      <c r="LP119" s="40">
        <v>-2.5000000000000001E-3</v>
      </c>
      <c r="LQ119" s="40">
        <v>8.5000000000000006E-3</v>
      </c>
      <c r="LR119" s="53"/>
      <c r="LS119" s="53"/>
      <c r="LT119" s="40">
        <v>1.41E-2</v>
      </c>
      <c r="LU119" s="40">
        <v>4.2200000000000001E-2</v>
      </c>
      <c r="LV119" s="40">
        <v>3.2000000000000001E-2</v>
      </c>
      <c r="LW119" s="40">
        <v>-1.0500000000000001E-2</v>
      </c>
      <c r="LX119" s="40">
        <v>-1.29E-2</v>
      </c>
      <c r="LY119" s="53"/>
      <c r="LZ119" s="53"/>
      <c r="MA119" s="40">
        <v>-3.5000000000000001E-3</v>
      </c>
      <c r="MB119" s="40">
        <v>-2.3699999999999999E-2</v>
      </c>
      <c r="MC119" s="40">
        <v>-2.3199999999999998E-2</v>
      </c>
      <c r="MD119" s="40">
        <v>-1.2500000000000001E-2</v>
      </c>
      <c r="ME119" s="40">
        <v>-5.4199999999999998E-2</v>
      </c>
      <c r="MF119" s="3" t="s">
        <v>32</v>
      </c>
      <c r="MG119" s="3" t="s">
        <v>33</v>
      </c>
      <c r="MH119" s="3" t="s">
        <v>34</v>
      </c>
      <c r="ML119" t="s">
        <v>62</v>
      </c>
      <c r="NC119" t="s">
        <v>62</v>
      </c>
      <c r="ND119" t="s">
        <v>62</v>
      </c>
      <c r="NE119" s="53"/>
      <c r="NF119" s="53"/>
      <c r="NG119" s="40">
        <v>5.9999999999999995E-4</v>
      </c>
      <c r="NH119" s="16">
        <v>9.9000000000000008E-3</v>
      </c>
      <c r="NI119" s="30">
        <v>2.5000000000000001E-3</v>
      </c>
      <c r="NJ119" s="30">
        <v>-2E-3</v>
      </c>
      <c r="NK119" s="30">
        <v>-5.8999999999999999E-3</v>
      </c>
      <c r="NL119" s="53"/>
      <c r="NM119" s="53"/>
      <c r="NN119" s="22">
        <v>-1.26E-2</v>
      </c>
      <c r="NO119" s="86">
        <v>2.5999999999999999E-3</v>
      </c>
      <c r="NP119" s="86">
        <v>-3.7000000000000002E-3</v>
      </c>
      <c r="NQ119" s="34">
        <v>5.0000000000000001E-3</v>
      </c>
      <c r="NR119" s="22">
        <v>-2.8E-3</v>
      </c>
      <c r="NS119" s="53"/>
      <c r="NT119" s="53"/>
      <c r="NU119" s="47">
        <v>-1.15E-2</v>
      </c>
      <c r="NV119" s="34">
        <v>-6.8999999999999999E-3</v>
      </c>
      <c r="NW119" s="47">
        <v>-1.8200000000000001E-2</v>
      </c>
      <c r="NX119" s="22">
        <v>-1.26E-2</v>
      </c>
      <c r="NY119" s="6"/>
      <c r="NZ119" s="53"/>
      <c r="OA119" s="53"/>
      <c r="OB119" s="53"/>
      <c r="OC119" s="53"/>
      <c r="OD119" s="53"/>
      <c r="OE119" s="53"/>
      <c r="OF119" s="53"/>
      <c r="OG119" s="53"/>
      <c r="OH119" s="53"/>
      <c r="OI119" s="53"/>
      <c r="OJ119" s="3" t="s">
        <v>32</v>
      </c>
      <c r="OK119" s="3" t="s">
        <v>33</v>
      </c>
      <c r="OL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KY120" t="s">
        <v>62</v>
      </c>
      <c r="KZ120" t="s">
        <v>62</v>
      </c>
      <c r="LA120" s="40">
        <v>-1.23E-2</v>
      </c>
      <c r="LB120" s="40">
        <v>-1.8700000000000001E-2</v>
      </c>
      <c r="LC120" s="40">
        <v>-2.1999999999999999E-2</v>
      </c>
      <c r="LD120" s="53"/>
      <c r="LE120" s="53"/>
      <c r="LF120" s="40">
        <v>-2.12E-2</v>
      </c>
      <c r="LG120" s="30">
        <v>-2.3800000000000002E-2</v>
      </c>
      <c r="LH120" s="40">
        <v>-2.7699999999999999E-2</v>
      </c>
      <c r="LI120" s="40">
        <v>-3.5999999999999997E-2</v>
      </c>
      <c r="LJ120" s="40">
        <v>-1.67E-2</v>
      </c>
      <c r="LK120" s="53"/>
      <c r="LL120" s="53"/>
      <c r="LM120" s="40">
        <v>-4.3999999999999997E-2</v>
      </c>
      <c r="LN120" s="22">
        <v>-4.6399999999999997E-2</v>
      </c>
      <c r="LO120" s="22">
        <v>-7.6700000000000004E-2</v>
      </c>
      <c r="LP120" s="22">
        <v>-8.77E-2</v>
      </c>
      <c r="LQ120" s="22">
        <v>-0.1171</v>
      </c>
      <c r="LR120" s="53"/>
      <c r="LS120" s="53"/>
      <c r="LT120" s="30">
        <v>-9.8500000000000004E-2</v>
      </c>
      <c r="LU120" s="30">
        <v>-0.1106</v>
      </c>
      <c r="LV120" s="30">
        <v>-0.10680000000000001</v>
      </c>
      <c r="LW120" s="30">
        <v>-0.1075</v>
      </c>
      <c r="LX120" s="30">
        <v>-9.69E-2</v>
      </c>
      <c r="LY120" s="53"/>
      <c r="LZ120" s="53"/>
      <c r="MA120" s="30">
        <v>-9.7100000000000006E-2</v>
      </c>
      <c r="MB120" s="30">
        <v>-8.1600000000000006E-2</v>
      </c>
      <c r="MC120" s="30">
        <v>-7.3499999999999996E-2</v>
      </c>
      <c r="MD120" s="30">
        <v>-7.8399999999999997E-2</v>
      </c>
      <c r="ME120" s="30">
        <v>-8.1900000000000001E-2</v>
      </c>
      <c r="MF120" s="51" t="e">
        <f>MIN(#REF!,LX187,LX199,LX190,LX204,LX205,#REF!,#REF!)</f>
        <v>#REF!</v>
      </c>
      <c r="MG120" s="51" t="e">
        <f>AVERAGE(#REF!,LY187,LY193,LY198,LY202,LY203,#REF!,#REF!)</f>
        <v>#REF!</v>
      </c>
      <c r="MH120" s="51" t="e">
        <f>MAX(#REF!,LZ187,LZ195,LZ198,LZ202,LZ205,#REF!,#REF!)</f>
        <v>#REF!</v>
      </c>
      <c r="ML120" t="s">
        <v>62</v>
      </c>
      <c r="NC120" t="s">
        <v>62</v>
      </c>
      <c r="NE120" s="53"/>
      <c r="NF120" s="53"/>
      <c r="NG120" s="22">
        <v>-1.7000000000000001E-2</v>
      </c>
      <c r="NH120" s="22">
        <v>-5.1000000000000004E-3</v>
      </c>
      <c r="NI120" s="22">
        <v>-2.9999999999999997E-4</v>
      </c>
      <c r="NJ120" s="22">
        <v>-8.8999999999999999E-3</v>
      </c>
      <c r="NK120" s="22">
        <v>-8.0000000000000002E-3</v>
      </c>
      <c r="NL120" s="53"/>
      <c r="NM120" s="53"/>
      <c r="NN120" s="30">
        <v>-2.63E-2</v>
      </c>
      <c r="NO120" s="30">
        <v>-2.1999999999999999E-2</v>
      </c>
      <c r="NP120" s="7">
        <v>-3.3599999999999998E-2</v>
      </c>
      <c r="NQ120" s="7">
        <v>-3.15E-2</v>
      </c>
      <c r="NR120" s="47">
        <v>-1.8200000000000001E-2</v>
      </c>
      <c r="NS120" s="53"/>
      <c r="NT120" s="53"/>
      <c r="NU120" s="22">
        <v>-3.15E-2</v>
      </c>
      <c r="NV120" s="47">
        <v>-1.55E-2</v>
      </c>
      <c r="NW120" s="7">
        <v>-2.1299999999999999E-2</v>
      </c>
      <c r="NX120" s="34">
        <v>-1.9099999999999999E-2</v>
      </c>
      <c r="NY120" s="6"/>
      <c r="NZ120" s="53"/>
      <c r="OA120" s="53"/>
      <c r="OB120" s="53"/>
      <c r="OC120" s="53"/>
      <c r="OD120" s="53"/>
      <c r="OE120" s="53"/>
      <c r="OF120" s="53"/>
      <c r="OG120" s="53"/>
      <c r="OH120" s="53"/>
      <c r="OI120" s="53"/>
      <c r="OJ120" s="51">
        <f>MIN(OP180,OP187,OP193,OP198,OP202,OP205,OP207,OP208)</f>
        <v>0</v>
      </c>
      <c r="OK120" s="51" t="e">
        <f>AVERAGE(OQ180,OQ187,OQ193,OQ198,OQ202,OQ205,OQ207,#REF!)</f>
        <v>#REF!</v>
      </c>
      <c r="OL120" s="51">
        <f>MAX(OR180,OR187,OR193,OR198,OR202,OR205,OR207,OR208)</f>
        <v>0</v>
      </c>
    </row>
    <row r="121" spans="1:608" s="571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 t="s">
        <v>62</v>
      </c>
      <c r="KZ121" t="s">
        <v>62</v>
      </c>
      <c r="LA121" s="30">
        <v>-2.2100000000000002E-2</v>
      </c>
      <c r="LB121" s="30">
        <v>-2.7699999999999999E-2</v>
      </c>
      <c r="LC121" s="30">
        <v>-3.1399999999999997E-2</v>
      </c>
      <c r="LD121" s="53"/>
      <c r="LE121" s="53"/>
      <c r="LF121" s="30">
        <v>-4.4400000000000002E-2</v>
      </c>
      <c r="LG121" s="40">
        <v>-3.6499999999999998E-2</v>
      </c>
      <c r="LH121" s="30">
        <v>-3.7699999999999997E-2</v>
      </c>
      <c r="LI121" s="30">
        <v>-5.0799999999999998E-2</v>
      </c>
      <c r="LJ121" s="30">
        <v>-4.7300000000000002E-2</v>
      </c>
      <c r="LK121" s="53"/>
      <c r="LL121" s="53"/>
      <c r="LM121" s="30">
        <v>-9.8799999999999999E-2</v>
      </c>
      <c r="LN121" s="30">
        <v>-9.01E-2</v>
      </c>
      <c r="LO121" s="30">
        <v>-0.10199999999999999</v>
      </c>
      <c r="LP121" s="30">
        <v>-0.122</v>
      </c>
      <c r="LQ121" s="30">
        <v>-0.1323</v>
      </c>
      <c r="LR121" s="53"/>
      <c r="LS121" s="53"/>
      <c r="LT121" s="22">
        <v>-0.1278</v>
      </c>
      <c r="LU121" s="22">
        <v>-0.12740000000000001</v>
      </c>
      <c r="LV121" s="22">
        <v>-0.14879999999999999</v>
      </c>
      <c r="LW121" s="34">
        <v>-0.14899999999999999</v>
      </c>
      <c r="LX121" s="34">
        <v>-0.13250000000000001</v>
      </c>
      <c r="LY121" s="53"/>
      <c r="LZ121" s="53"/>
      <c r="MA121" s="34">
        <v>-0.13189999999999999</v>
      </c>
      <c r="MB121" s="34">
        <v>-0.1234</v>
      </c>
      <c r="MC121" s="34">
        <v>-0.1457</v>
      </c>
      <c r="MD121" s="34">
        <v>-0.14799999999999999</v>
      </c>
      <c r="ME121" s="34">
        <v>-0.1439</v>
      </c>
      <c r="MF121" s="53"/>
      <c r="MG121" s="54" t="s">
        <v>75</v>
      </c>
      <c r="MH121" s="53"/>
      <c r="MI121"/>
      <c r="MJ121" t="s">
        <v>62</v>
      </c>
      <c r="MK121" t="s">
        <v>62</v>
      </c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 t="s">
        <v>62</v>
      </c>
      <c r="NE121" s="53"/>
      <c r="NF121" s="53"/>
      <c r="NG121" s="47">
        <v>-2.3699999999999999E-2</v>
      </c>
      <c r="NH121" s="47">
        <v>-4.1000000000000002E-2</v>
      </c>
      <c r="NI121" s="7">
        <v>-3.78E-2</v>
      </c>
      <c r="NJ121" s="7">
        <v>-5.3199999999999997E-2</v>
      </c>
      <c r="NK121" s="47">
        <v>-7.7499999999999999E-2</v>
      </c>
      <c r="NL121" s="53"/>
      <c r="NM121" s="53"/>
      <c r="NN121" s="7">
        <v>-5.6800000000000003E-2</v>
      </c>
      <c r="NO121" s="7">
        <v>-5.33E-2</v>
      </c>
      <c r="NP121" s="30">
        <v>-4.0899999999999999E-2</v>
      </c>
      <c r="NQ121" s="47">
        <v>-4.8000000000000001E-2</v>
      </c>
      <c r="NR121" s="34">
        <v>-4.3799999999999999E-2</v>
      </c>
      <c r="NS121" s="53"/>
      <c r="NT121" s="53"/>
      <c r="NU121" s="34">
        <v>-3.4700000000000002E-2</v>
      </c>
      <c r="NV121" s="22">
        <v>-2.76E-2</v>
      </c>
      <c r="NW121" s="34">
        <v>-2.4899999999999999E-2</v>
      </c>
      <c r="NX121" s="7">
        <v>-7.17E-2</v>
      </c>
      <c r="NY121" s="6"/>
      <c r="NZ121" s="53"/>
      <c r="OA121" s="53"/>
      <c r="OB121" s="53"/>
      <c r="OC121" s="53"/>
      <c r="OD121" s="53"/>
      <c r="OE121" s="53"/>
      <c r="OF121" s="53"/>
      <c r="OG121" s="53"/>
      <c r="OH121" s="53"/>
      <c r="OI121" s="53"/>
      <c r="OJ121" s="53"/>
      <c r="OK121" s="54" t="s">
        <v>75</v>
      </c>
      <c r="OL121" s="53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A122" s="571"/>
      <c r="B122" s="571"/>
      <c r="C122" s="571"/>
      <c r="D122" s="571"/>
      <c r="E122" s="571"/>
      <c r="F122" s="571"/>
      <c r="G122" s="571"/>
      <c r="H122" s="571"/>
      <c r="I122" s="571"/>
      <c r="J122" s="571"/>
      <c r="K122" s="571"/>
      <c r="L122" s="571"/>
      <c r="M122" s="571"/>
      <c r="N122" s="571"/>
      <c r="O122" s="571"/>
      <c r="P122" s="571"/>
      <c r="Q122" s="571"/>
      <c r="R122" s="571"/>
      <c r="S122" s="571"/>
      <c r="T122" s="571"/>
      <c r="U122" s="571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1"/>
      <c r="AH122" s="571"/>
      <c r="AI122" s="571"/>
      <c r="AJ122" s="571"/>
      <c r="AK122" s="571"/>
      <c r="AL122" s="571"/>
      <c r="AM122" s="571"/>
      <c r="AN122" s="571"/>
      <c r="AO122" s="571"/>
      <c r="AP122" s="571"/>
      <c r="AQ122" s="571"/>
      <c r="AR122" s="571"/>
      <c r="AS122" s="571"/>
      <c r="AT122" s="571"/>
      <c r="AU122" s="571"/>
      <c r="AV122" s="571"/>
      <c r="AW122" s="571"/>
      <c r="AX122" s="571"/>
      <c r="AY122" s="571"/>
      <c r="AZ122" s="571"/>
      <c r="BA122" s="571"/>
      <c r="BB122" s="571"/>
      <c r="BC122" s="571"/>
      <c r="BD122" s="571"/>
      <c r="BE122" s="571"/>
      <c r="BF122" s="571"/>
      <c r="BG122" s="571"/>
      <c r="BH122" s="571"/>
      <c r="BI122" s="571"/>
      <c r="BJ122" s="571"/>
      <c r="BK122" s="571"/>
      <c r="BL122" s="571"/>
      <c r="BM122" s="571"/>
      <c r="BN122" s="571"/>
      <c r="BO122" s="571"/>
      <c r="BP122" s="571"/>
      <c r="BQ122" s="571"/>
      <c r="BR122" s="571"/>
      <c r="BS122" s="571"/>
      <c r="BT122" s="571"/>
      <c r="BU122" s="571"/>
      <c r="BV122" s="571"/>
      <c r="BW122" s="571"/>
      <c r="BX122" s="571"/>
      <c r="BY122" s="571"/>
      <c r="BZ122" s="571"/>
      <c r="CA122" s="571"/>
      <c r="CB122" s="571"/>
      <c r="CC122" s="571"/>
      <c r="CD122" s="571"/>
      <c r="CE122" s="571"/>
      <c r="KY122" t="s">
        <v>62</v>
      </c>
      <c r="KZ122" t="s">
        <v>62</v>
      </c>
      <c r="LA122" s="34">
        <v>-4.9299999999999997E-2</v>
      </c>
      <c r="LB122" s="34">
        <v>-4.5100000000000001E-2</v>
      </c>
      <c r="LC122" s="34">
        <v>-4.41E-2</v>
      </c>
      <c r="LD122" s="53"/>
      <c r="LE122" s="53"/>
      <c r="LF122" s="34">
        <v>-7.3700000000000002E-2</v>
      </c>
      <c r="LG122" s="34">
        <v>-8.4599999999999995E-2</v>
      </c>
      <c r="LH122" s="34">
        <v>-0.10349999999999999</v>
      </c>
      <c r="LI122" s="34">
        <v>-0.1021</v>
      </c>
      <c r="LJ122" s="34">
        <v>-0.1023</v>
      </c>
      <c r="LK122" s="53"/>
      <c r="LL122" s="53" t="s">
        <v>62</v>
      </c>
      <c r="LM122" s="34">
        <v>-0.1278</v>
      </c>
      <c r="LN122" s="34">
        <v>-0.1104</v>
      </c>
      <c r="LO122" s="34">
        <v>-0.11990000000000001</v>
      </c>
      <c r="LP122" s="34">
        <v>-0.1318</v>
      </c>
      <c r="LQ122" s="34">
        <v>-0.13669999999999999</v>
      </c>
      <c r="LR122" s="53" t="s">
        <v>62</v>
      </c>
      <c r="LS122" s="53" t="s">
        <v>62</v>
      </c>
      <c r="LT122" s="34">
        <v>-0.1333</v>
      </c>
      <c r="LU122" s="34">
        <v>-0.1515</v>
      </c>
      <c r="LV122" s="34">
        <v>-0.15959999999999999</v>
      </c>
      <c r="LW122" s="22">
        <v>-0.1653</v>
      </c>
      <c r="LX122" s="22">
        <v>-0.15179999999999999</v>
      </c>
      <c r="LY122" s="53" t="s">
        <v>62</v>
      </c>
      <c r="LZ122" s="53" t="s">
        <v>62</v>
      </c>
      <c r="MA122" s="22">
        <v>-0.1623</v>
      </c>
      <c r="MB122" s="22">
        <v>-0.16739999999999999</v>
      </c>
      <c r="MC122" s="22">
        <v>-0.16839999999999999</v>
      </c>
      <c r="MD122" s="22">
        <v>-0.1744</v>
      </c>
      <c r="ME122" s="22">
        <v>-0.18759999999999999</v>
      </c>
      <c r="MF122" s="53"/>
      <c r="MG122" s="61" t="s">
        <v>76</v>
      </c>
      <c r="MH122" s="53"/>
      <c r="MJ122" t="s">
        <v>62</v>
      </c>
      <c r="MK122" t="s">
        <v>62</v>
      </c>
      <c r="ND122" t="s">
        <v>62</v>
      </c>
      <c r="NE122" s="53"/>
      <c r="NF122" s="53" t="s">
        <v>62</v>
      </c>
      <c r="NG122" s="7">
        <v>-3.9199999999999999E-2</v>
      </c>
      <c r="NH122" s="7">
        <v>-5.0900000000000001E-2</v>
      </c>
      <c r="NI122" s="47">
        <v>-5.16E-2</v>
      </c>
      <c r="NJ122" s="47">
        <v>-6.2100000000000002E-2</v>
      </c>
      <c r="NK122" s="7">
        <v>-8.2299999999999998E-2</v>
      </c>
      <c r="NL122" s="53" t="s">
        <v>62</v>
      </c>
      <c r="NM122" s="53" t="s">
        <v>62</v>
      </c>
      <c r="NN122" s="47">
        <v>-7.6399999999999996E-2</v>
      </c>
      <c r="NO122" s="47">
        <v>-7.7899999999999997E-2</v>
      </c>
      <c r="NP122" s="47">
        <v>-5.7099999999999998E-2</v>
      </c>
      <c r="NQ122" s="30">
        <v>-5.4600000000000003E-2</v>
      </c>
      <c r="NR122" s="30">
        <v>-5.9700000000000003E-2</v>
      </c>
      <c r="NS122" s="53" t="s">
        <v>62</v>
      </c>
      <c r="NT122" s="53" t="s">
        <v>62</v>
      </c>
      <c r="NU122" s="30">
        <v>-7.4499999999999997E-2</v>
      </c>
      <c r="NV122" s="30">
        <v>-5.8099999999999999E-2</v>
      </c>
      <c r="NW122" s="30">
        <v>-7.8E-2</v>
      </c>
      <c r="NX122" s="30">
        <v>-8.0699999999999994E-2</v>
      </c>
      <c r="NY122" s="10" t="s">
        <v>62</v>
      </c>
      <c r="NZ122" s="53"/>
      <c r="OA122" s="53" t="s">
        <v>62</v>
      </c>
      <c r="OB122" s="53"/>
      <c r="OC122" s="53"/>
      <c r="OD122" s="53" t="s">
        <v>62</v>
      </c>
      <c r="OE122" s="53"/>
      <c r="OF122" s="53"/>
      <c r="OG122" s="53"/>
      <c r="OH122" s="53"/>
      <c r="OI122" s="53"/>
      <c r="OJ122" s="53"/>
      <c r="OK122" s="61" t="s">
        <v>76</v>
      </c>
      <c r="OL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CF123" s="571"/>
      <c r="CG123" s="571"/>
      <c r="CH123" s="571"/>
      <c r="CI123" s="571"/>
      <c r="CJ123" s="571"/>
      <c r="CK123" s="571"/>
      <c r="CL123" s="571"/>
      <c r="CM123" s="571"/>
      <c r="CN123" s="571"/>
      <c r="CO123" s="571"/>
      <c r="CP123" s="571"/>
      <c r="CQ123" s="571"/>
      <c r="CR123" s="571"/>
      <c r="CS123" s="571"/>
      <c r="CT123" s="571"/>
      <c r="CU123" s="571"/>
      <c r="CV123" s="571"/>
      <c r="CW123" s="571"/>
      <c r="CX123" s="571"/>
      <c r="CY123" s="571"/>
      <c r="CZ123" s="571"/>
      <c r="DA123" s="571"/>
      <c r="DB123" s="571"/>
      <c r="DC123" s="571"/>
      <c r="DD123" s="571"/>
      <c r="DE123" s="571"/>
      <c r="DF123" s="571"/>
      <c r="DG123" s="571"/>
      <c r="DH123" s="571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571"/>
      <c r="EZ123" s="571"/>
      <c r="FA123" s="571"/>
      <c r="FB123" s="571"/>
      <c r="FC123" s="571"/>
      <c r="FD123" s="571"/>
      <c r="FE123" s="571"/>
      <c r="FF123" s="571"/>
      <c r="FG123" s="571"/>
      <c r="FH123" s="571"/>
      <c r="FI123" s="571"/>
      <c r="FJ123" s="571"/>
      <c r="FK123" s="571"/>
      <c r="FL123" s="571"/>
      <c r="FM123" s="571"/>
      <c r="FN123" s="571"/>
      <c r="FO123" s="571"/>
      <c r="FP123" s="571"/>
      <c r="FQ123" s="571"/>
      <c r="FR123" s="571"/>
      <c r="FS123" s="571"/>
      <c r="FT123" s="571"/>
      <c r="FU123" s="571"/>
      <c r="FV123" s="571"/>
      <c r="FW123" s="571"/>
      <c r="FX123" s="571"/>
      <c r="FY123" s="571"/>
      <c r="FZ123" s="571"/>
      <c r="GA123" s="571"/>
      <c r="GB123" s="571"/>
      <c r="GC123" s="571"/>
      <c r="GD123" s="571"/>
      <c r="GE123" s="571"/>
      <c r="GF123" s="571"/>
      <c r="GG123" s="571"/>
      <c r="GH123" s="571"/>
      <c r="GI123" s="571"/>
      <c r="GJ123" s="571"/>
      <c r="GK123" s="571"/>
      <c r="GL123" s="571"/>
      <c r="GM123" s="571"/>
      <c r="GN123" s="571"/>
      <c r="GO123" s="571"/>
      <c r="GP123" s="571"/>
      <c r="GQ123" s="571"/>
      <c r="GR123" s="571"/>
      <c r="GS123" s="571"/>
      <c r="GT123" s="571"/>
      <c r="GU123" s="571"/>
      <c r="GV123" s="571"/>
      <c r="GW123" s="571"/>
      <c r="GX123" s="571"/>
      <c r="GY123" s="571"/>
      <c r="GZ123" s="571"/>
      <c r="HA123" s="571"/>
      <c r="HB123" s="571"/>
      <c r="HC123" s="571"/>
      <c r="HD123" s="571"/>
      <c r="HE123" s="571"/>
      <c r="HF123" s="571"/>
      <c r="HG123" s="571"/>
      <c r="HH123" s="571"/>
      <c r="HI123" s="571"/>
      <c r="HJ123" s="571"/>
      <c r="HK123" s="571"/>
      <c r="HL123" s="571"/>
      <c r="HM123" s="571"/>
      <c r="HN123" s="571"/>
      <c r="HO123" s="571"/>
      <c r="HP123" s="571"/>
      <c r="HQ123" s="571"/>
      <c r="HR123" s="571"/>
      <c r="HS123" s="571"/>
      <c r="HT123" s="571"/>
      <c r="HU123" s="571"/>
      <c r="HV123" s="571"/>
      <c r="HW123" s="571"/>
      <c r="HX123" s="571"/>
      <c r="HY123" s="571"/>
      <c r="HZ123" s="571"/>
      <c r="IA123" s="571"/>
      <c r="IB123" s="571"/>
      <c r="IC123" s="571"/>
      <c r="ID123" s="571"/>
      <c r="IE123" s="571"/>
      <c r="IF123" s="571"/>
      <c r="IG123" s="571"/>
      <c r="IH123" s="571"/>
      <c r="II123" s="571"/>
      <c r="IJ123" s="571"/>
      <c r="IK123" s="571"/>
      <c r="IL123" s="571"/>
      <c r="IM123" s="571"/>
      <c r="IN123" s="571"/>
      <c r="IO123" s="571"/>
      <c r="IP123" s="571"/>
      <c r="IQ123" s="571"/>
      <c r="IR123" s="571"/>
      <c r="IS123" s="571"/>
      <c r="IT123" s="571"/>
      <c r="IU123" s="571"/>
      <c r="IV123" s="571"/>
      <c r="IW123" s="571"/>
      <c r="IX123" s="571"/>
      <c r="IY123" s="571"/>
      <c r="IZ123" s="571"/>
      <c r="JA123" s="571"/>
      <c r="JB123" s="571"/>
      <c r="JC123" s="571"/>
      <c r="JD123" s="571"/>
      <c r="JE123" s="571"/>
      <c r="JF123" s="571"/>
      <c r="JG123" s="571"/>
      <c r="JH123" s="571"/>
      <c r="JI123" s="571"/>
      <c r="JJ123" s="571"/>
      <c r="JK123" s="571"/>
      <c r="JL123" s="571"/>
      <c r="JM123" s="571"/>
      <c r="JN123" s="571"/>
      <c r="JO123" s="571"/>
      <c r="JP123" s="571"/>
      <c r="JQ123" s="571"/>
      <c r="JR123" s="571"/>
      <c r="JS123" s="571"/>
      <c r="JT123" s="571"/>
      <c r="JU123" s="596" t="s">
        <v>91</v>
      </c>
      <c r="JV123" s="568"/>
      <c r="JW123" s="568"/>
      <c r="JX123" s="568"/>
      <c r="JY123" s="568"/>
      <c r="JZ123" s="568"/>
      <c r="KA123" s="568"/>
      <c r="KB123" s="568"/>
      <c r="KC123" s="568"/>
      <c r="KD123" s="568"/>
      <c r="KE123" s="568"/>
      <c r="KF123" s="568"/>
      <c r="KG123" s="568"/>
      <c r="KH123" s="568"/>
      <c r="KI123" s="568"/>
      <c r="KJ123" s="568"/>
      <c r="KK123" s="568"/>
      <c r="KL123" s="568"/>
      <c r="KM123" s="568"/>
      <c r="KN123" s="568"/>
      <c r="KO123" s="568"/>
      <c r="KP123" s="568"/>
      <c r="KQ123" s="568"/>
      <c r="KR123" s="568"/>
      <c r="KS123" s="568"/>
      <c r="KT123" s="568"/>
      <c r="KU123" s="568"/>
      <c r="KV123" s="568"/>
      <c r="KW123" s="568"/>
      <c r="KX123" s="568"/>
      <c r="KY123" s="568"/>
      <c r="KZ123" s="568"/>
      <c r="LA123" s="568"/>
      <c r="LB123" s="568"/>
      <c r="LC123" s="568"/>
      <c r="LD123" s="568"/>
      <c r="LE123" s="568"/>
      <c r="LF123" s="568"/>
      <c r="LG123" s="568"/>
      <c r="LH123" s="568"/>
      <c r="LI123" s="568"/>
      <c r="LJ123" s="568"/>
      <c r="LK123" s="568"/>
      <c r="LL123" s="568"/>
      <c r="LM123" s="568"/>
      <c r="LN123" s="568"/>
      <c r="LO123" s="568"/>
      <c r="LP123" s="568"/>
      <c r="LQ123" s="568"/>
      <c r="LR123" s="568"/>
      <c r="LS123" s="568"/>
      <c r="LT123" s="568"/>
      <c r="LU123" s="568"/>
      <c r="LV123" s="568"/>
      <c r="LW123" s="568"/>
      <c r="LX123" s="568"/>
      <c r="LY123" s="568"/>
      <c r="LZ123" s="568"/>
      <c r="MA123" s="568"/>
      <c r="MB123" s="568"/>
      <c r="MC123" s="568"/>
      <c r="MD123" s="568"/>
      <c r="ME123" s="568"/>
      <c r="MF123" s="568"/>
      <c r="MG123" s="568"/>
      <c r="MH123" s="568"/>
      <c r="MI123" s="567"/>
      <c r="MJ123" s="567"/>
      <c r="MK123" s="567"/>
      <c r="ML123" s="571"/>
      <c r="MM123" s="596" t="s">
        <v>91</v>
      </c>
      <c r="MN123" s="568"/>
      <c r="MO123" s="568"/>
      <c r="MP123" s="568"/>
      <c r="MQ123" s="568"/>
      <c r="MR123" s="568"/>
      <c r="MS123" s="568"/>
      <c r="MT123" s="568"/>
      <c r="MU123" s="568"/>
      <c r="MV123" s="568"/>
      <c r="MW123" s="568"/>
      <c r="MX123" s="568"/>
      <c r="MY123" s="568"/>
      <c r="MZ123" s="568"/>
      <c r="NA123" s="568"/>
      <c r="NB123" s="568"/>
      <c r="NC123" s="568"/>
      <c r="ND123" s="568"/>
      <c r="NE123" s="568"/>
      <c r="NF123" s="568"/>
      <c r="NG123" s="568"/>
      <c r="NH123" s="568"/>
      <c r="NI123" s="568"/>
      <c r="NJ123" s="568"/>
      <c r="NK123" s="567"/>
      <c r="NL123" s="567"/>
      <c r="NM123" s="567"/>
      <c r="NN123" s="568"/>
      <c r="NO123" s="568"/>
      <c r="NP123" s="568"/>
      <c r="NQ123" s="568"/>
      <c r="NR123" s="568"/>
      <c r="NS123" s="568"/>
      <c r="NT123" s="567"/>
      <c r="NU123" s="567"/>
      <c r="NV123" s="567"/>
      <c r="NW123" s="568"/>
      <c r="NX123" s="568"/>
      <c r="NY123" s="568"/>
      <c r="NZ123" s="567"/>
      <c r="OA123" s="567"/>
      <c r="OB123" s="567"/>
      <c r="OC123" s="567"/>
      <c r="OD123" s="567"/>
      <c r="OE123" s="567"/>
      <c r="OF123" s="567"/>
      <c r="OG123" s="567"/>
      <c r="OH123" s="567"/>
      <c r="OI123" s="567"/>
      <c r="OJ123" s="567"/>
      <c r="OK123" s="567"/>
      <c r="OL123" s="567"/>
      <c r="OM123" s="567"/>
      <c r="ON123" s="567"/>
      <c r="OO123" s="567"/>
      <c r="OP123" s="567"/>
      <c r="OQ123" s="567"/>
      <c r="OR123" s="567"/>
      <c r="OS123" s="567"/>
      <c r="OT123" s="567"/>
      <c r="OU123" s="567"/>
      <c r="OV123" s="567"/>
      <c r="OW123" s="567"/>
      <c r="OX123" s="567"/>
      <c r="OY123" s="567"/>
      <c r="OZ123" s="567"/>
      <c r="PA123" s="567"/>
      <c r="PB123" s="567"/>
      <c r="PC123" s="567"/>
      <c r="PD123" s="571"/>
      <c r="PE123" s="571"/>
      <c r="PF123" s="571"/>
      <c r="PG123" s="571"/>
      <c r="PH123" s="571"/>
      <c r="PI123" s="571"/>
      <c r="PJ123" s="571"/>
      <c r="PK123" s="571"/>
      <c r="PL123" s="571"/>
      <c r="PM123" s="571"/>
      <c r="PN123" s="571"/>
      <c r="PO123" s="571"/>
      <c r="PP123" s="571"/>
      <c r="PQ123" s="571"/>
      <c r="PR123" s="571"/>
      <c r="PS123" s="571"/>
      <c r="PT123" s="571"/>
      <c r="PU123" s="571"/>
      <c r="PV123" s="571"/>
      <c r="PW123" s="571"/>
      <c r="PX123" s="571"/>
      <c r="PY123" s="571"/>
      <c r="PZ123" s="571"/>
      <c r="QA123" s="571"/>
      <c r="QB123" s="571"/>
      <c r="QC123" s="571"/>
      <c r="QD123" s="571"/>
      <c r="QE123" s="571"/>
      <c r="QF123" s="571"/>
      <c r="QG123" s="571"/>
      <c r="QH123" s="571"/>
      <c r="QI123" s="571"/>
      <c r="QJ123" s="571"/>
      <c r="QK123" s="571"/>
      <c r="QL123" s="571"/>
      <c r="QM123" s="571"/>
      <c r="QN123" s="571"/>
      <c r="QO123" s="571"/>
      <c r="QP123" s="571"/>
      <c r="QQ123" s="571"/>
      <c r="QR123" s="571"/>
      <c r="QS123" s="571"/>
      <c r="QT123" s="571"/>
      <c r="QU123" s="571"/>
      <c r="QV123" s="571"/>
      <c r="QW123" s="571"/>
      <c r="QX123" s="571"/>
      <c r="QY123" s="571"/>
      <c r="QZ123" s="571"/>
      <c r="RA123" s="571"/>
      <c r="RB123" s="571"/>
      <c r="RC123" s="571"/>
      <c r="RD123" s="571"/>
      <c r="RE123" s="571"/>
      <c r="RF123" s="571"/>
      <c r="RG123" s="571"/>
      <c r="RH123" s="571"/>
      <c r="RI123" s="571"/>
      <c r="RJ123" s="571"/>
      <c r="RK123" s="571"/>
      <c r="RL123" s="571"/>
      <c r="RM123" s="571"/>
      <c r="RN123" s="571"/>
      <c r="RO123" s="571"/>
      <c r="RP123" s="571"/>
      <c r="RQ123" s="571"/>
      <c r="RR123" s="571"/>
      <c r="RS123" s="571"/>
      <c r="RT123" s="571"/>
      <c r="RU123" s="571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297"/>
      <c r="OA124" s="73">
        <v>43636</v>
      </c>
      <c r="OB124" s="269"/>
      <c r="OC124" s="268"/>
      <c r="OD124" s="73">
        <v>43637</v>
      </c>
      <c r="OE124" s="269"/>
      <c r="OF124" s="241"/>
      <c r="OG124" s="63">
        <v>43640</v>
      </c>
      <c r="OH124" s="243"/>
      <c r="OI124" s="241"/>
      <c r="OJ124" s="63">
        <v>43641</v>
      </c>
      <c r="OK124" s="65"/>
      <c r="OL124" s="241"/>
      <c r="OM124" s="63">
        <v>43642</v>
      </c>
      <c r="ON124" s="243"/>
      <c r="OO124" s="241"/>
      <c r="OP124" s="63">
        <v>43643</v>
      </c>
      <c r="OQ124" s="243"/>
      <c r="OR124" s="241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25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258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11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98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91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121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00">
        <v>8.8099999999999998E-2</v>
      </c>
      <c r="OA127" s="40">
        <v>0.10580000000000001</v>
      </c>
      <c r="OB127" s="40">
        <v>8.8599999999999998E-2</v>
      </c>
      <c r="OC127" s="40"/>
      <c r="OD127" s="40"/>
      <c r="OE127" s="40"/>
      <c r="OF127" s="487"/>
      <c r="OG127" s="53"/>
      <c r="OH127" s="488"/>
      <c r="OI127" s="487"/>
      <c r="OJ127" s="53"/>
      <c r="OK127" s="92"/>
      <c r="OL127" s="487"/>
      <c r="OM127" s="53"/>
      <c r="ON127" s="488"/>
      <c r="OO127" s="487"/>
      <c r="OP127" s="53"/>
      <c r="OQ127" s="488"/>
      <c r="OR127" s="487"/>
      <c r="OS127" s="53"/>
      <c r="OT127" s="488"/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03">
        <v>4.5199999999999997E-2</v>
      </c>
      <c r="OA128" s="16">
        <v>5.3999999999999999E-2</v>
      </c>
      <c r="OB128" s="86">
        <v>6.7799999999999999E-2</v>
      </c>
      <c r="OC128" s="86"/>
      <c r="OD128" s="86"/>
      <c r="OE128" s="86"/>
      <c r="OF128" s="487"/>
      <c r="OG128" s="53"/>
      <c r="OH128" s="488"/>
      <c r="OI128" s="487"/>
      <c r="OJ128" s="53"/>
      <c r="OK128" s="92"/>
      <c r="OL128" s="487"/>
      <c r="OM128" s="53"/>
      <c r="ON128" s="488"/>
      <c r="OO128" s="487"/>
      <c r="OP128" s="53"/>
      <c r="OQ128" s="488"/>
      <c r="OR128" s="487"/>
      <c r="OS128" s="53"/>
      <c r="OT128" s="488"/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02">
        <v>2.3400000000000001E-2</v>
      </c>
      <c r="OA129" s="86">
        <v>4.02E-2</v>
      </c>
      <c r="OB129" s="16">
        <v>3.4500000000000003E-2</v>
      </c>
      <c r="OC129" s="16"/>
      <c r="OD129" s="16"/>
      <c r="OE129" s="16"/>
      <c r="OF129" s="487"/>
      <c r="OG129" s="53"/>
      <c r="OH129" s="488"/>
      <c r="OI129" s="487"/>
      <c r="OJ129" s="53"/>
      <c r="OK129" s="92"/>
      <c r="OL129" s="487"/>
      <c r="OM129" s="53"/>
      <c r="ON129" s="488"/>
      <c r="OO129" s="487"/>
      <c r="OP129" s="53"/>
      <c r="OQ129" s="488"/>
      <c r="OR129" s="487"/>
      <c r="OS129" s="53"/>
      <c r="OT129" s="488"/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06">
        <v>3.2000000000000002E-3</v>
      </c>
      <c r="OA130" s="34">
        <v>-9.9000000000000008E-3</v>
      </c>
      <c r="OB130" s="47">
        <v>-6.7999999999999996E-3</v>
      </c>
      <c r="OC130" s="47"/>
      <c r="OD130" s="47"/>
      <c r="OE130" s="47"/>
      <c r="OF130" s="487"/>
      <c r="OG130" s="53"/>
      <c r="OH130" s="488"/>
      <c r="OI130" s="487"/>
      <c r="OJ130" s="53"/>
      <c r="OK130" s="92"/>
      <c r="OL130" s="487"/>
      <c r="OM130" s="53"/>
      <c r="ON130" s="488"/>
      <c r="OO130" s="487"/>
      <c r="OP130" s="53"/>
      <c r="OQ130" s="488"/>
      <c r="OR130" s="487"/>
      <c r="OS130" s="53"/>
      <c r="OT130" s="488"/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05">
        <v>-8.6999999999999994E-3</v>
      </c>
      <c r="OA131" s="22">
        <v>-1.49E-2</v>
      </c>
      <c r="OB131" s="22">
        <v>-1.26E-2</v>
      </c>
      <c r="OC131" s="22"/>
      <c r="OD131" s="22"/>
      <c r="OE131" s="22"/>
      <c r="OF131" s="487"/>
      <c r="OG131" s="53"/>
      <c r="OH131" s="488"/>
      <c r="OI131" s="487"/>
      <c r="OJ131" s="53"/>
      <c r="OK131" s="92"/>
      <c r="OL131" s="487"/>
      <c r="OM131" s="53"/>
      <c r="ON131" s="488"/>
      <c r="OO131" s="487"/>
      <c r="OP131" s="53"/>
      <c r="OQ131" s="488"/>
      <c r="OR131" s="487"/>
      <c r="OS131" s="53"/>
      <c r="OT131" s="488"/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99">
        <v>-1.67E-2</v>
      </c>
      <c r="OA132" s="47">
        <v>-3.6999999999999998E-2</v>
      </c>
      <c r="OB132" s="34">
        <v>-1.9099999999999999E-2</v>
      </c>
      <c r="OC132" s="34"/>
      <c r="OD132" s="34"/>
      <c r="OE132" s="34"/>
      <c r="OF132" s="487"/>
      <c r="OG132" s="53"/>
      <c r="OH132" s="488"/>
      <c r="OI132" s="487"/>
      <c r="OJ132" s="53"/>
      <c r="OK132" s="92"/>
      <c r="OL132" s="487"/>
      <c r="OM132" s="53"/>
      <c r="ON132" s="488"/>
      <c r="OO132" s="487"/>
      <c r="OP132" s="53"/>
      <c r="OQ132" s="488"/>
      <c r="OR132" s="487"/>
      <c r="OS132" s="53"/>
      <c r="OT132" s="488"/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01">
        <v>-5.1400000000000001E-2</v>
      </c>
      <c r="OA133" s="7">
        <v>-6.7400000000000002E-2</v>
      </c>
      <c r="OB133" s="7">
        <v>-7.17E-2</v>
      </c>
      <c r="OC133" s="7"/>
      <c r="OD133" s="7"/>
      <c r="OE133" s="7"/>
      <c r="OF133" s="487"/>
      <c r="OG133" s="53"/>
      <c r="OH133" s="488"/>
      <c r="OI133" s="487"/>
      <c r="OJ133" s="53"/>
      <c r="OK133" s="92"/>
      <c r="OL133" s="487"/>
      <c r="OM133" s="53"/>
      <c r="ON133" s="488"/>
      <c r="OO133" s="487"/>
      <c r="OP133" s="53"/>
      <c r="OQ133" s="488"/>
      <c r="OR133" s="487"/>
      <c r="OS133" s="53"/>
      <c r="OT133" s="488"/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04">
        <v>-8.3099999999999993E-2</v>
      </c>
      <c r="OA134" s="30">
        <v>-7.0800000000000002E-2</v>
      </c>
      <c r="OB134" s="30">
        <v>-8.0699999999999994E-2</v>
      </c>
      <c r="OC134" s="30"/>
      <c r="OD134" s="30"/>
      <c r="OE134" s="30"/>
      <c r="OF134" s="487"/>
      <c r="OG134" s="53"/>
      <c r="OH134" s="488"/>
      <c r="OI134" s="487"/>
      <c r="OJ134" s="53"/>
      <c r="OK134" s="92"/>
      <c r="OL134" s="487"/>
      <c r="OM134" s="53"/>
      <c r="ON134" s="488"/>
      <c r="OO134" s="487"/>
      <c r="OP134" s="53"/>
      <c r="OQ134" s="488"/>
      <c r="OR134" s="487"/>
      <c r="OS134" s="53"/>
      <c r="OT134" s="488"/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10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93"/>
      <c r="OL135" s="77"/>
      <c r="OM135" s="56"/>
      <c r="ON135" s="78"/>
      <c r="OO135" s="77"/>
      <c r="OP135" s="56"/>
      <c r="OQ135" s="78"/>
      <c r="OR135" s="7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63">
        <v>1.6199999999999999E-2</v>
      </c>
      <c r="OA136" s="100">
        <v>1.77E-2</v>
      </c>
      <c r="OB136" s="99">
        <v>3.0200000000000001E-2</v>
      </c>
      <c r="OC136" s="491"/>
      <c r="OD136" s="492"/>
      <c r="OE136" s="493"/>
      <c r="OF136" s="491"/>
      <c r="OG136" s="492"/>
      <c r="OH136" s="493"/>
      <c r="OI136" s="491"/>
      <c r="OJ136" s="492"/>
      <c r="OK136" s="493"/>
      <c r="OL136" s="491"/>
      <c r="OM136" s="492"/>
      <c r="ON136" s="493"/>
      <c r="OO136" s="491"/>
      <c r="OP136" s="492"/>
      <c r="OQ136" s="493"/>
      <c r="OR136" s="491"/>
      <c r="OS136" s="492"/>
      <c r="OT136" s="493"/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6">
        <v>-3.0099999999999998E-2</v>
      </c>
      <c r="OA137" s="99">
        <v>-2.0299999999999999E-2</v>
      </c>
      <c r="OB137" s="103">
        <v>-1.95E-2</v>
      </c>
      <c r="OC137" s="491"/>
      <c r="OD137" s="492"/>
      <c r="OE137" s="493"/>
      <c r="OF137" s="491"/>
      <c r="OG137" s="492"/>
      <c r="OH137" s="493"/>
      <c r="OI137" s="491"/>
      <c r="OJ137" s="492"/>
      <c r="OK137" s="493"/>
      <c r="OL137" s="491"/>
      <c r="OM137" s="492"/>
      <c r="ON137" s="493"/>
      <c r="OO137" s="491"/>
      <c r="OP137" s="492"/>
      <c r="OQ137" s="493"/>
      <c r="OR137" s="491"/>
      <c r="OS137" s="492"/>
      <c r="OT137" s="493"/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601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3"/>
      <c r="OA138" s="133"/>
      <c r="OB138" s="102">
        <v>4.99E-2</v>
      </c>
      <c r="OC138" s="132"/>
      <c r="OD138" s="133"/>
      <c r="OE138" s="494"/>
      <c r="OF138" s="132"/>
      <c r="OG138" s="133"/>
      <c r="OH138" s="494"/>
      <c r="OI138" s="132"/>
      <c r="OJ138" s="133"/>
      <c r="OK138" s="494"/>
      <c r="OL138" s="132"/>
      <c r="OM138" s="133"/>
      <c r="ON138" s="494"/>
      <c r="OO138" s="132"/>
      <c r="OP138" s="133"/>
      <c r="OQ138" s="494"/>
      <c r="OR138" s="132"/>
      <c r="OS138" s="133"/>
      <c r="OT138" s="494"/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A139" s="571"/>
      <c r="B139" s="571"/>
      <c r="C139" s="571"/>
      <c r="D139" s="571"/>
      <c r="E139" s="571"/>
      <c r="F139" s="571"/>
      <c r="G139" s="571"/>
      <c r="H139" s="571"/>
      <c r="I139" s="571"/>
      <c r="J139" s="571"/>
      <c r="K139" s="571"/>
      <c r="L139" s="571"/>
      <c r="M139" s="571"/>
      <c r="N139" s="571"/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1"/>
      <c r="AH139" s="571"/>
      <c r="AI139" s="571"/>
      <c r="AJ139" s="571"/>
      <c r="AK139" s="571"/>
      <c r="AL139" s="571"/>
      <c r="AM139" s="571"/>
      <c r="AN139" s="571"/>
      <c r="AO139" s="571"/>
      <c r="AP139" s="571"/>
      <c r="AQ139" s="571"/>
      <c r="AR139" s="571"/>
      <c r="AS139" s="571"/>
      <c r="AT139" s="571"/>
      <c r="AU139" s="571"/>
      <c r="AV139" s="571"/>
      <c r="AW139" s="571"/>
      <c r="AX139" s="571"/>
      <c r="AY139" s="571"/>
      <c r="AZ139" s="571"/>
      <c r="BA139" s="571"/>
      <c r="BB139" s="571"/>
      <c r="BC139" s="571"/>
      <c r="BD139" s="571"/>
      <c r="BE139" s="571"/>
      <c r="BF139" s="571"/>
      <c r="BG139" s="571"/>
      <c r="BH139" s="571"/>
      <c r="BI139" s="571"/>
      <c r="BJ139" s="571"/>
      <c r="BK139" s="571"/>
      <c r="BL139" s="571"/>
      <c r="BM139" s="571"/>
      <c r="BN139" s="571"/>
      <c r="BO139" s="571"/>
      <c r="BP139" s="571"/>
      <c r="BQ139" s="571"/>
      <c r="BR139" s="571"/>
      <c r="BS139" s="571"/>
      <c r="BT139" s="571"/>
      <c r="BU139" s="571"/>
      <c r="BV139" s="571"/>
      <c r="BW139" s="571"/>
      <c r="BX139" s="571"/>
      <c r="BY139" s="571"/>
      <c r="BZ139" s="571"/>
      <c r="CA139" s="571"/>
      <c r="CB139" s="571"/>
      <c r="CC139" s="571"/>
      <c r="CD139" s="571"/>
      <c r="CE139" s="571"/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602">
        <v>-1.37E-2</v>
      </c>
      <c r="NN139" s="603" t="s">
        <v>62</v>
      </c>
      <c r="NO139" s="604" t="s">
        <v>62</v>
      </c>
      <c r="NP139" s="605">
        <v>-4.8800000000000003E-2</v>
      </c>
      <c r="NQ139" s="603" t="s">
        <v>62</v>
      </c>
      <c r="NR139" s="604" t="s">
        <v>62</v>
      </c>
      <c r="NS139" s="552">
        <v>-2.87E-2</v>
      </c>
      <c r="NT139" s="133" t="s">
        <v>62</v>
      </c>
      <c r="NU139" s="133" t="s">
        <v>62</v>
      </c>
      <c r="NV139" s="645">
        <v>-2.53E-2</v>
      </c>
      <c r="NW139" s="603" t="s">
        <v>62</v>
      </c>
      <c r="NX139" s="604" t="s">
        <v>62</v>
      </c>
      <c r="NY139" s="540">
        <v>-2.81E-2</v>
      </c>
      <c r="NZ139" s="133" t="s">
        <v>62</v>
      </c>
      <c r="OA139" s="133" t="s">
        <v>62</v>
      </c>
      <c r="OB139" s="101">
        <v>-5.04E-2</v>
      </c>
      <c r="OC139" s="132" t="s">
        <v>62</v>
      </c>
      <c r="OD139" s="133" t="s">
        <v>62</v>
      </c>
      <c r="OE139" s="494"/>
      <c r="OF139" s="132" t="s">
        <v>62</v>
      </c>
      <c r="OG139" s="133" t="s">
        <v>62</v>
      </c>
      <c r="OH139" s="494"/>
      <c r="OI139" s="132" t="s">
        <v>62</v>
      </c>
      <c r="OJ139" s="133" t="s">
        <v>62</v>
      </c>
      <c r="OK139" s="494"/>
      <c r="OL139" s="132" t="s">
        <v>62</v>
      </c>
      <c r="OM139" s="133" t="s">
        <v>62</v>
      </c>
      <c r="ON139" s="494"/>
      <c r="OO139" s="132" t="s">
        <v>62</v>
      </c>
      <c r="OP139" s="133" t="s">
        <v>62</v>
      </c>
      <c r="OQ139" s="494"/>
      <c r="OR139" s="132" t="s">
        <v>62</v>
      </c>
      <c r="OS139" s="133" t="s">
        <v>62</v>
      </c>
      <c r="OT139" s="494"/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CF140" s="571"/>
      <c r="CG140" s="571"/>
      <c r="CH140" s="571"/>
      <c r="CI140" s="571"/>
      <c r="CJ140" s="571"/>
      <c r="CK140" s="571"/>
      <c r="CL140" s="571"/>
      <c r="CM140" s="571"/>
      <c r="CN140" s="571"/>
      <c r="CO140" s="571"/>
      <c r="CP140" s="571"/>
      <c r="CQ140" s="571"/>
      <c r="CR140" s="571"/>
      <c r="CS140" s="571"/>
      <c r="CT140" s="571"/>
      <c r="CU140" s="571"/>
      <c r="CV140" s="571"/>
      <c r="CW140" s="571"/>
      <c r="CX140" s="571"/>
      <c r="CY140" s="571"/>
      <c r="CZ140" s="571"/>
      <c r="DA140" s="571"/>
      <c r="DB140" s="571"/>
      <c r="DC140" s="571"/>
      <c r="DD140" s="571"/>
      <c r="DE140" s="571"/>
      <c r="DF140" s="571"/>
      <c r="DG140" s="571"/>
      <c r="DH140" s="571"/>
      <c r="DI140" s="571"/>
      <c r="DJ140" s="571"/>
      <c r="DK140" s="571"/>
      <c r="DL140" s="571"/>
      <c r="DM140" s="571"/>
      <c r="DN140" s="571"/>
      <c r="DO140" s="571"/>
      <c r="DP140" s="571"/>
      <c r="DQ140" s="571"/>
      <c r="DR140" s="571"/>
      <c r="DS140" s="571"/>
      <c r="DT140" s="571"/>
      <c r="DU140" s="571"/>
      <c r="DV140" s="571"/>
      <c r="DW140" s="571"/>
      <c r="DX140" s="571"/>
      <c r="DY140" s="571"/>
      <c r="DZ140" s="571"/>
      <c r="EA140" s="571"/>
      <c r="EB140" s="571"/>
      <c r="EC140" s="571"/>
      <c r="ED140" s="571"/>
      <c r="EE140" s="571"/>
      <c r="EF140" s="571"/>
      <c r="EG140" s="571"/>
      <c r="EH140" s="571"/>
      <c r="EI140" s="571"/>
      <c r="EJ140" s="571"/>
      <c r="EK140" s="571"/>
      <c r="EL140" s="571"/>
      <c r="EM140" s="571"/>
      <c r="EN140" s="571"/>
      <c r="EO140" s="571"/>
      <c r="EP140" s="571"/>
      <c r="EQ140" s="571"/>
      <c r="ER140" s="571"/>
      <c r="ES140" s="571"/>
      <c r="ET140" s="571"/>
      <c r="EU140" s="571"/>
      <c r="EV140" s="571"/>
      <c r="EW140" s="571"/>
      <c r="EX140" s="571"/>
      <c r="EY140" s="571"/>
      <c r="EZ140" s="571"/>
      <c r="FA140" s="571"/>
      <c r="FB140" s="571"/>
      <c r="FC140" s="571"/>
      <c r="FD140" s="571"/>
      <c r="FE140" s="571"/>
      <c r="FF140" s="571"/>
      <c r="FG140" s="571"/>
      <c r="FH140" s="571"/>
      <c r="FI140" s="571"/>
      <c r="FJ140" s="571"/>
      <c r="FK140" s="571"/>
      <c r="FL140" s="571"/>
      <c r="FM140" s="571"/>
      <c r="FN140" s="571"/>
      <c r="FO140" s="571"/>
      <c r="FP140" s="571"/>
      <c r="FQ140" s="571"/>
      <c r="FR140" s="571"/>
      <c r="FS140" s="571"/>
      <c r="FT140" s="571"/>
      <c r="FU140" s="571"/>
      <c r="FV140" s="571"/>
      <c r="FW140" s="571"/>
      <c r="FX140" s="571"/>
      <c r="FY140" s="571"/>
      <c r="FZ140" s="571"/>
      <c r="GA140" s="571"/>
      <c r="GB140" s="571"/>
      <c r="GC140" s="571"/>
      <c r="GD140" s="571"/>
      <c r="GE140" s="571"/>
      <c r="GF140" s="571"/>
      <c r="GG140" s="571"/>
      <c r="GH140" s="571"/>
      <c r="GI140" s="571"/>
      <c r="GJ140" s="571"/>
      <c r="GK140" s="571"/>
      <c r="GL140" s="571"/>
      <c r="GM140" s="571"/>
      <c r="GN140" s="571"/>
      <c r="GO140" s="571"/>
      <c r="GP140" s="571"/>
      <c r="GQ140" s="571"/>
      <c r="GR140" s="571"/>
      <c r="GS140" s="571"/>
      <c r="GT140" s="571"/>
      <c r="GU140" s="571"/>
      <c r="GV140" s="571"/>
      <c r="GW140" s="571"/>
      <c r="GX140" s="571"/>
      <c r="GY140" s="571"/>
      <c r="GZ140" s="571"/>
      <c r="HA140" s="571"/>
      <c r="HB140" s="571"/>
      <c r="HC140" s="571"/>
      <c r="HD140" s="571"/>
      <c r="HE140" s="571"/>
      <c r="HF140" s="571"/>
      <c r="HG140" s="571"/>
      <c r="HH140" s="571"/>
      <c r="HI140" s="571"/>
      <c r="HJ140" s="571"/>
      <c r="HK140" s="571"/>
      <c r="HL140" s="571"/>
      <c r="HM140" s="571"/>
      <c r="HN140" s="571"/>
      <c r="HO140" s="571"/>
      <c r="HP140" s="571"/>
      <c r="HQ140" s="571"/>
      <c r="HR140" s="571"/>
      <c r="HS140" s="571"/>
      <c r="HT140" s="571"/>
      <c r="HU140" s="571"/>
      <c r="HV140" s="571"/>
      <c r="HW140" s="571"/>
      <c r="HX140" s="571"/>
      <c r="HY140" s="571"/>
      <c r="HZ140" s="571"/>
      <c r="IA140" s="571"/>
      <c r="IB140" s="571"/>
      <c r="IC140" s="571"/>
      <c r="ID140" s="571"/>
      <c r="IE140" s="571"/>
      <c r="IF140" s="571"/>
      <c r="IG140" s="571"/>
      <c r="IH140" s="571"/>
      <c r="II140" s="571"/>
      <c r="IJ140" s="571"/>
      <c r="IK140" s="571"/>
      <c r="IL140" s="571"/>
      <c r="IM140" s="571"/>
      <c r="IN140" s="571"/>
      <c r="IO140" s="571"/>
      <c r="IP140" s="571"/>
      <c r="IQ140" s="571"/>
      <c r="IR140" s="571"/>
      <c r="IS140" s="571"/>
      <c r="IT140" s="571"/>
      <c r="IU140" s="571"/>
      <c r="IV140" s="571"/>
      <c r="IW140" s="571"/>
      <c r="IX140" s="571"/>
      <c r="IY140" s="571"/>
      <c r="IZ140" s="571"/>
      <c r="JA140" s="571"/>
      <c r="JB140" s="571"/>
      <c r="JC140" s="571"/>
      <c r="JD140" s="571"/>
      <c r="JE140" s="571"/>
      <c r="JF140" s="571"/>
      <c r="JG140" s="571"/>
      <c r="JH140" s="571"/>
      <c r="JI140" s="571"/>
      <c r="JJ140" s="571"/>
      <c r="JK140" s="571"/>
      <c r="JL140" s="571"/>
      <c r="JM140" s="571"/>
      <c r="JN140" s="571"/>
      <c r="JO140" s="571"/>
      <c r="JP140" s="571"/>
      <c r="JQ140" s="571"/>
      <c r="JR140" s="571"/>
      <c r="JS140" s="571"/>
      <c r="JT140" s="571"/>
      <c r="JU140" s="571"/>
      <c r="JV140" s="571"/>
      <c r="JW140" s="571"/>
      <c r="JX140" s="571"/>
      <c r="JY140" s="571"/>
      <c r="JZ140" s="571"/>
      <c r="KA140" s="571"/>
      <c r="KB140" s="571"/>
      <c r="KC140" s="571"/>
      <c r="KD140" s="571"/>
      <c r="KE140" s="571"/>
      <c r="KF140" s="571"/>
      <c r="KG140" s="571"/>
      <c r="KH140" s="571"/>
      <c r="KI140" s="571"/>
      <c r="KJ140" s="571"/>
      <c r="KK140" s="571"/>
      <c r="KL140" s="571"/>
      <c r="KM140" s="571"/>
      <c r="KN140" s="571"/>
      <c r="KO140" s="571"/>
      <c r="KP140" s="571"/>
      <c r="KQ140" s="571"/>
      <c r="KR140" s="571"/>
      <c r="KS140" s="571"/>
      <c r="KT140" s="571"/>
      <c r="KU140" s="571"/>
      <c r="KV140" s="571"/>
      <c r="KW140" s="571"/>
      <c r="KX140" s="571"/>
      <c r="KY140" s="571"/>
      <c r="KZ140" s="571"/>
      <c r="LA140" s="571"/>
      <c r="LB140" s="571"/>
      <c r="LC140" s="571"/>
      <c r="LD140" s="571"/>
      <c r="LE140" s="571"/>
      <c r="LF140" s="571"/>
      <c r="LG140" s="571"/>
      <c r="LH140" s="571"/>
      <c r="LI140" s="571"/>
      <c r="LJ140" s="571"/>
      <c r="LK140" s="571"/>
      <c r="LL140" s="571"/>
      <c r="LM140" s="571"/>
      <c r="LN140" s="571"/>
      <c r="LO140" s="571"/>
      <c r="LP140" s="571"/>
      <c r="LQ140" s="571"/>
      <c r="LR140" s="571"/>
      <c r="LS140" s="571"/>
      <c r="LT140" s="571"/>
      <c r="LU140" s="571"/>
      <c r="LV140" s="571"/>
      <c r="LW140" s="571"/>
      <c r="LX140" s="571"/>
      <c r="LY140" s="571"/>
      <c r="LZ140" s="571"/>
      <c r="MA140" s="571"/>
      <c r="MB140" s="571"/>
      <c r="MC140" s="571"/>
      <c r="MD140" s="571"/>
      <c r="ME140" s="571"/>
      <c r="MF140" s="571"/>
      <c r="MG140" s="571"/>
      <c r="MH140" s="571"/>
      <c r="MI140" s="571"/>
      <c r="MJ140" s="571"/>
      <c r="MK140" s="571"/>
      <c r="ML140" s="571"/>
      <c r="MM140" s="571"/>
      <c r="MN140" s="571"/>
      <c r="MO140" s="571"/>
      <c r="MP140" s="571"/>
      <c r="MQ140" s="571"/>
      <c r="MR140" s="571"/>
      <c r="MS140" s="571"/>
      <c r="MT140" s="571"/>
      <c r="MU140" s="571"/>
      <c r="MV140" s="571"/>
      <c r="MW140" s="571"/>
      <c r="MX140" s="571"/>
      <c r="MY140" s="571"/>
      <c r="MZ140" s="571"/>
      <c r="NA140" s="571"/>
      <c r="NB140" s="571"/>
      <c r="NC140" s="571"/>
      <c r="ND140" s="571"/>
      <c r="NE140" s="571"/>
      <c r="NF140" s="571"/>
      <c r="NG140" s="571"/>
      <c r="NH140" s="571"/>
      <c r="NI140" s="571"/>
      <c r="NJ140" s="571"/>
      <c r="NK140" s="571"/>
      <c r="NL140" s="571"/>
      <c r="NM140" s="571"/>
      <c r="NN140" s="571"/>
      <c r="NO140" s="571"/>
      <c r="NP140" s="571"/>
      <c r="NQ140" s="571"/>
      <c r="NR140" s="571"/>
      <c r="NS140" s="571"/>
      <c r="NT140" s="571"/>
      <c r="NU140" s="571"/>
      <c r="NV140" s="571"/>
      <c r="NW140" s="571"/>
      <c r="NX140" s="571"/>
      <c r="NY140" s="571"/>
      <c r="NZ140" s="571"/>
      <c r="OA140" s="571"/>
      <c r="OB140" s="571"/>
      <c r="OC140" s="571"/>
      <c r="OD140" s="571"/>
      <c r="OE140" s="571"/>
      <c r="OF140" s="571"/>
      <c r="OG140" s="571"/>
      <c r="OH140" s="571"/>
      <c r="OI140" s="571"/>
      <c r="OJ140" s="571"/>
      <c r="OK140" s="571"/>
      <c r="OL140" s="571"/>
      <c r="OM140" s="571"/>
      <c r="ON140" s="571"/>
      <c r="OO140" s="571"/>
      <c r="OP140" s="571"/>
      <c r="OQ140" s="571"/>
      <c r="OR140" s="571"/>
      <c r="OS140" s="571"/>
      <c r="OT140" s="571"/>
      <c r="OU140" s="571"/>
      <c r="OV140" s="571"/>
      <c r="OW140" s="571"/>
      <c r="OX140" s="571"/>
      <c r="OY140" s="571"/>
      <c r="OZ140" s="571"/>
      <c r="PA140" s="571"/>
      <c r="PB140" s="571"/>
      <c r="PC140" s="571"/>
      <c r="PD140" s="571"/>
      <c r="PE140" s="571"/>
      <c r="PF140" s="571"/>
      <c r="PG140" s="571"/>
      <c r="PH140" s="571"/>
      <c r="PI140" s="571"/>
      <c r="PJ140" s="571"/>
      <c r="PK140" s="571"/>
      <c r="PL140" s="571"/>
      <c r="PM140" s="571"/>
      <c r="PN140" s="571"/>
      <c r="PO140" s="571"/>
      <c r="PP140" s="571"/>
      <c r="PQ140" s="571"/>
      <c r="PR140" s="571"/>
      <c r="PS140" s="571"/>
      <c r="PT140" s="571"/>
      <c r="PU140" s="571"/>
      <c r="PV140" s="571"/>
      <c r="PW140" s="571"/>
      <c r="PX140" s="571"/>
      <c r="PY140" s="571"/>
      <c r="PZ140" s="571"/>
      <c r="QA140" s="571"/>
      <c r="QB140" s="571"/>
      <c r="QC140" s="571"/>
      <c r="QD140" s="571"/>
      <c r="QE140" s="571"/>
      <c r="QF140" s="571"/>
      <c r="QG140" s="571"/>
      <c r="QH140" s="571"/>
      <c r="QI140" s="571"/>
      <c r="QJ140" s="571"/>
      <c r="QK140" s="571"/>
      <c r="QL140" s="571"/>
      <c r="QM140" s="571"/>
      <c r="QN140" s="571"/>
      <c r="QO140" s="571"/>
      <c r="QP140" s="571"/>
      <c r="QQ140" s="571"/>
      <c r="QR140" s="571"/>
      <c r="QS140" s="571"/>
      <c r="QT140" s="571"/>
      <c r="QU140" s="571"/>
      <c r="QV140" s="571"/>
      <c r="QW140" s="571"/>
      <c r="QX140" s="571"/>
      <c r="QY140" s="571"/>
      <c r="QZ140" s="571"/>
      <c r="RA140" s="571"/>
      <c r="RB140" s="571"/>
      <c r="RC140" s="571"/>
      <c r="RD140" s="571"/>
      <c r="RE140" s="571"/>
      <c r="RF140" s="571"/>
      <c r="RG140" s="571"/>
      <c r="RH140" s="571"/>
      <c r="RI140" s="571"/>
      <c r="RJ140" s="571"/>
      <c r="RK140" s="571"/>
      <c r="RL140" s="571"/>
      <c r="RM140" s="571"/>
      <c r="RN140" s="571"/>
      <c r="RO140" s="571"/>
      <c r="RP140" s="571"/>
      <c r="RQ140" s="571"/>
      <c r="RR140" s="571"/>
      <c r="RS140" s="571"/>
      <c r="RT140" s="571"/>
      <c r="RU140" s="571"/>
    </row>
    <row r="141" spans="1:608" x14ac:dyDescent="0.25">
      <c r="NP141" t="s">
        <v>62</v>
      </c>
    </row>
    <row r="144" spans="1:608" x14ac:dyDescent="0.25">
      <c r="NG144" t="s">
        <v>62</v>
      </c>
    </row>
    <row r="146" spans="253:380" ht="15.75" thickBot="1" x14ac:dyDescent="0.3"/>
    <row r="147" spans="253:380" ht="15.75" thickBot="1" x14ac:dyDescent="0.3">
      <c r="MR147" s="531" t="s">
        <v>159</v>
      </c>
      <c r="MS147" s="532"/>
      <c r="MT147" s="532"/>
      <c r="MU147" s="532"/>
      <c r="MV147" s="533"/>
      <c r="MX147" t="s">
        <v>62</v>
      </c>
    </row>
    <row r="148" spans="253:380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</row>
    <row r="149" spans="253:380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</row>
    <row r="150" spans="253:380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</row>
    <row r="151" spans="253:380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</row>
    <row r="152" spans="253:380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80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80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80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80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</row>
    <row r="157" spans="253:380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</row>
    <row r="158" spans="253:380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</row>
    <row r="159" spans="253:380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</row>
    <row r="160" spans="253:380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</row>
    <row r="161" spans="40:38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</row>
    <row r="162" spans="40:38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</row>
    <row r="163" spans="40:38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</row>
    <row r="164" spans="40:38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</row>
    <row r="165" spans="40:38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</row>
    <row r="166" spans="40:38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</row>
    <row r="167" spans="40:38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</row>
    <row r="168" spans="40:38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</row>
    <row r="169" spans="40:38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</row>
    <row r="170" spans="40:38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</row>
    <row r="171" spans="40:38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</row>
    <row r="172" spans="40:38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</row>
    <row r="173" spans="40:38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</row>
    <row r="174" spans="40:38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</row>
    <row r="175" spans="40:38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</row>
    <row r="176" spans="40:38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1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1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</row>
    <row r="179" spans="7:381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</row>
    <row r="180" spans="7:381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</row>
    <row r="181" spans="7:381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</row>
    <row r="182" spans="7:381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</row>
    <row r="183" spans="7:381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</row>
    <row r="184" spans="7:381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</row>
    <row r="185" spans="7:381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</row>
    <row r="186" spans="7:381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1" ht="15.75" thickBot="1" x14ac:dyDescent="0.3">
      <c r="Y187" s="344" t="s">
        <v>107</v>
      </c>
      <c r="AU187" s="344" t="s">
        <v>107</v>
      </c>
      <c r="NP187" t="s">
        <v>62</v>
      </c>
    </row>
    <row r="188" spans="7:381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1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</row>
    <row r="190" spans="7:381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</row>
    <row r="191" spans="7:381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</row>
    <row r="192" spans="7:381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t="s">
        <v>62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2">
        <v>43623</v>
      </c>
      <c r="NN197" s="342">
        <v>43630</v>
      </c>
      <c r="NP197" t="s">
        <v>62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279:743" ht="15.75" thickBot="1" x14ac:dyDescent="0.3">
      <c r="JS225" t="s">
        <v>62</v>
      </c>
      <c r="NM225" t="s">
        <v>62</v>
      </c>
    </row>
    <row r="226" spans="279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279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</row>
    <row r="228" spans="279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</row>
    <row r="229" spans="279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t="s">
        <v>62</v>
      </c>
    </row>
    <row r="230" spans="279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t="s">
        <v>62</v>
      </c>
    </row>
    <row r="231" spans="279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t="s">
        <v>62</v>
      </c>
    </row>
    <row r="232" spans="279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</row>
    <row r="233" spans="279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t="s">
        <v>62</v>
      </c>
    </row>
    <row r="234" spans="279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t="s">
        <v>62</v>
      </c>
    </row>
    <row r="235" spans="279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t="s">
        <v>62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279:743" ht="15.75" thickBot="1" x14ac:dyDescent="0.3"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t="s">
        <v>62</v>
      </c>
    </row>
    <row r="237" spans="279:743" ht="15.75" thickBot="1" x14ac:dyDescent="0.3">
      <c r="NN237" t="s">
        <v>62</v>
      </c>
    </row>
    <row r="238" spans="279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</row>
    <row r="239" spans="279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</row>
    <row r="240" spans="279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t="s">
        <v>62</v>
      </c>
    </row>
    <row r="245" spans="1:380" ht="15.75" thickBot="1" x14ac:dyDescent="0.3">
      <c r="A245" s="8" t="s">
        <v>126</v>
      </c>
      <c r="B245" s="505">
        <f t="shared" ref="B245:BM245" si="76">LINEST(B246:B247)</f>
        <v>1.9700000000000002E-2</v>
      </c>
      <c r="C245" s="505">
        <f t="shared" si="76"/>
        <v>6.7400000000000002E-2</v>
      </c>
      <c r="D245" s="505">
        <f t="shared" si="76"/>
        <v>0.1079</v>
      </c>
      <c r="E245" s="505">
        <f t="shared" si="76"/>
        <v>0.23270000000000002</v>
      </c>
      <c r="F245" s="505">
        <f t="shared" si="76"/>
        <v>0.2214000000000001</v>
      </c>
      <c r="G245" s="505">
        <f t="shared" si="76"/>
        <v>0.1736</v>
      </c>
      <c r="H245" s="505">
        <f t="shared" si="76"/>
        <v>0.13630000000000003</v>
      </c>
      <c r="I245" s="505">
        <f t="shared" si="76"/>
        <v>0.10050000000000005</v>
      </c>
      <c r="J245" s="505">
        <f t="shared" si="76"/>
        <v>-2.1600000000000001E-2</v>
      </c>
      <c r="K245" s="505">
        <f t="shared" si="76"/>
        <v>-2.930000000000002E-2</v>
      </c>
      <c r="L245" s="505">
        <f t="shared" si="76"/>
        <v>-3.1600000000000017E-2</v>
      </c>
      <c r="M245" s="505">
        <f t="shared" si="76"/>
        <v>-8.1000000000000016E-2</v>
      </c>
      <c r="N245" s="505">
        <f t="shared" si="76"/>
        <v>-7.0900000000000032E-2</v>
      </c>
      <c r="O245" s="505">
        <f t="shared" si="76"/>
        <v>-6.8999999999999978E-2</v>
      </c>
      <c r="P245" s="505">
        <f t="shared" si="76"/>
        <v>-8.0299999999999983E-2</v>
      </c>
      <c r="Q245" s="505">
        <f t="shared" si="76"/>
        <v>-0.11219999999999999</v>
      </c>
      <c r="R245" s="505">
        <f t="shared" si="76"/>
        <v>-0.12420000000000002</v>
      </c>
      <c r="S245" s="505">
        <f t="shared" si="76"/>
        <v>-7.2000000000000036E-2</v>
      </c>
      <c r="T245" s="505">
        <f t="shared" si="76"/>
        <v>-6.1199999999999997E-2</v>
      </c>
      <c r="U245" s="505">
        <f t="shared" si="76"/>
        <v>-8.7099999999999997E-2</v>
      </c>
      <c r="V245" s="505">
        <f t="shared" si="76"/>
        <v>-0.11320000000000004</v>
      </c>
      <c r="W245" s="505">
        <f t="shared" si="76"/>
        <v>-0.13910000000000006</v>
      </c>
      <c r="X245" s="505">
        <f t="shared" si="76"/>
        <v>-0.15460000000000002</v>
      </c>
      <c r="Y245" s="505">
        <f t="shared" si="76"/>
        <v>-0.1547</v>
      </c>
      <c r="Z245" s="505">
        <f t="shared" si="76"/>
        <v>-9.7100000000000047E-2</v>
      </c>
      <c r="AA245" s="505">
        <f t="shared" si="76"/>
        <v>-0.10930000000000002</v>
      </c>
      <c r="AB245" s="505">
        <f t="shared" si="76"/>
        <v>-0.11420000000000005</v>
      </c>
      <c r="AC245" s="505">
        <f t="shared" si="76"/>
        <v>-0.17460000000000003</v>
      </c>
      <c r="AD245" s="505">
        <f t="shared" si="76"/>
        <v>-0.12469999999999999</v>
      </c>
      <c r="AE245" s="505">
        <f t="shared" si="76"/>
        <v>-0.15630000000000002</v>
      </c>
      <c r="AF245" s="505">
        <f t="shared" si="76"/>
        <v>-0.16320000000000001</v>
      </c>
      <c r="AG245" s="505">
        <f t="shared" si="76"/>
        <v>-0.14269999999999999</v>
      </c>
      <c r="AH245" s="505">
        <f t="shared" si="76"/>
        <v>-0.15650000000000003</v>
      </c>
      <c r="AI245" s="505">
        <f t="shared" si="76"/>
        <v>-0.12040000000000005</v>
      </c>
      <c r="AJ245" s="505">
        <f t="shared" si="76"/>
        <v>-0.13590000000000002</v>
      </c>
      <c r="AK245" s="505">
        <f t="shared" si="76"/>
        <v>-0.1974000000000001</v>
      </c>
      <c r="AL245" s="505">
        <f t="shared" si="76"/>
        <v>-0.20940000000000006</v>
      </c>
      <c r="AM245" s="505">
        <f t="shared" si="76"/>
        <v>-0.22120000000000012</v>
      </c>
      <c r="AN245" s="505">
        <f t="shared" si="76"/>
        <v>-0.2045000000000001</v>
      </c>
      <c r="AO245" s="505">
        <f t="shared" si="76"/>
        <v>-0.20030000000000001</v>
      </c>
      <c r="AP245" s="505">
        <f t="shared" si="76"/>
        <v>-0.18330000000000005</v>
      </c>
      <c r="AQ245" s="505">
        <f t="shared" si="76"/>
        <v>-0.19660000000000002</v>
      </c>
      <c r="AR245" s="505">
        <f t="shared" si="76"/>
        <v>-0.1467</v>
      </c>
      <c r="AS245" s="505">
        <f t="shared" si="76"/>
        <v>-0.15310000000000007</v>
      </c>
      <c r="AT245" s="505">
        <f t="shared" si="76"/>
        <v>-0.13240000000000002</v>
      </c>
      <c r="AU245" s="505">
        <f t="shared" si="76"/>
        <v>-0.16900000000000001</v>
      </c>
      <c r="AV245" s="505">
        <f t="shared" si="76"/>
        <v>-0.17069999999999999</v>
      </c>
      <c r="AW245" s="505">
        <f t="shared" si="76"/>
        <v>-0.17089999999999997</v>
      </c>
      <c r="AX245" s="505">
        <f t="shared" si="76"/>
        <v>-0.1353</v>
      </c>
      <c r="AY245" s="505">
        <f t="shared" si="76"/>
        <v>-0.14000000000000007</v>
      </c>
      <c r="AZ245" s="505">
        <f t="shared" si="76"/>
        <v>-0.11770000000000004</v>
      </c>
      <c r="BA245" s="505">
        <f t="shared" si="76"/>
        <v>-0.13740000000000005</v>
      </c>
      <c r="BB245" s="505">
        <f t="shared" si="76"/>
        <v>-0.15740000000000004</v>
      </c>
      <c r="BC245" s="505">
        <f t="shared" si="76"/>
        <v>-0.20770000000000011</v>
      </c>
      <c r="BD245" s="505">
        <f t="shared" si="76"/>
        <v>-0.20430000000000009</v>
      </c>
      <c r="BE245" s="505">
        <f t="shared" si="76"/>
        <v>-0.19500000000000001</v>
      </c>
      <c r="BF245" s="505">
        <f t="shared" si="76"/>
        <v>-0.17849999999999999</v>
      </c>
      <c r="BG245" s="505">
        <f t="shared" si="76"/>
        <v>-0.16639999999999996</v>
      </c>
      <c r="BH245" s="505">
        <f t="shared" si="76"/>
        <v>-0.18679999999999999</v>
      </c>
      <c r="BI245" s="505">
        <f t="shared" si="76"/>
        <v>-0.16540000000000002</v>
      </c>
      <c r="BJ245" s="505">
        <f t="shared" si="76"/>
        <v>-0.20630000000000001</v>
      </c>
      <c r="BK245" s="505">
        <f t="shared" si="76"/>
        <v>-0.2162</v>
      </c>
      <c r="BL245" s="505">
        <f t="shared" si="76"/>
        <v>-0.24650000000000011</v>
      </c>
      <c r="BM245" s="505">
        <f t="shared" si="76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77">LINEST(BT246:BT247)</f>
        <v>-2.6200000000000005E-2</v>
      </c>
      <c r="BU245" s="505">
        <f t="shared" si="77"/>
        <v>-1.49E-2</v>
      </c>
      <c r="BV245" s="505">
        <f t="shared" si="77"/>
        <v>1.5700000000000002E-2</v>
      </c>
      <c r="BW245" s="505">
        <f t="shared" si="77"/>
        <v>3.1099999999999999E-2</v>
      </c>
      <c r="BX245" s="505">
        <f t="shared" si="77"/>
        <v>1.8099999999999995E-2</v>
      </c>
      <c r="BY245" s="505">
        <f t="shared" si="77"/>
        <v>2.5100000000000001E-2</v>
      </c>
      <c r="BZ245" s="505">
        <f t="shared" si="77"/>
        <v>6.0300000000000013E-2</v>
      </c>
      <c r="CA245" s="505">
        <f t="shared" si="77"/>
        <v>5.7700000000000022E-2</v>
      </c>
      <c r="CB245" s="505">
        <f t="shared" si="77"/>
        <v>4.1700000000000001E-2</v>
      </c>
      <c r="CC245" s="505">
        <f t="shared" si="77"/>
        <v>-8.3500000000000005E-2</v>
      </c>
      <c r="CD245" s="505">
        <f t="shared" si="77"/>
        <v>-7.9900000000000013E-2</v>
      </c>
      <c r="CE245" s="505">
        <f t="shared" si="77"/>
        <v>-9.2600000000000002E-2</v>
      </c>
      <c r="CF245" s="505">
        <f t="shared" si="77"/>
        <v>-0.1024</v>
      </c>
      <c r="CG245" s="505">
        <f t="shared" si="77"/>
        <v>-0.10410000000000004</v>
      </c>
      <c r="CH245" s="505">
        <f t="shared" si="77"/>
        <v>-0.10620000000000004</v>
      </c>
      <c r="CI245" s="505">
        <f t="shared" si="77"/>
        <v>-0.12859999999999999</v>
      </c>
      <c r="CJ245" s="505">
        <f t="shared" si="77"/>
        <v>-0.13050000000000006</v>
      </c>
      <c r="CK245" s="505">
        <f t="shared" si="77"/>
        <v>-0.12440000000000005</v>
      </c>
      <c r="CL245" s="505">
        <f t="shared" si="77"/>
        <v>-9.4100000000000059E-2</v>
      </c>
      <c r="CM245" s="505">
        <f t="shared" si="77"/>
        <v>-0.1033</v>
      </c>
      <c r="CN245" s="505">
        <f t="shared" si="77"/>
        <v>-0.10300000000000002</v>
      </c>
      <c r="CO245" s="505">
        <f t="shared" si="77"/>
        <v>-6.500000000000003E-2</v>
      </c>
      <c r="CP245" s="505">
        <f t="shared" si="77"/>
        <v>-6.7500000000000032E-2</v>
      </c>
      <c r="CQ245" s="505">
        <f t="shared" si="77"/>
        <v>-5.7400000000000007E-2</v>
      </c>
      <c r="CR245" s="505">
        <f t="shared" si="77"/>
        <v>-1.0100000000000005E-2</v>
      </c>
      <c r="CS245" s="505">
        <f t="shared" si="77"/>
        <v>-1.9000000000000003E-2</v>
      </c>
      <c r="CT245" s="505">
        <f t="shared" si="77"/>
        <v>-2.420000000000002E-2</v>
      </c>
      <c r="CU245" s="505">
        <f t="shared" si="77"/>
        <v>2.3100000000000006E-2</v>
      </c>
      <c r="CV245" s="505">
        <f t="shared" si="77"/>
        <v>-5.0000000000000066E-4</v>
      </c>
      <c r="CW245" s="505">
        <f t="shared" si="77"/>
        <v>-4.0699999999999993E-2</v>
      </c>
      <c r="CX245" s="505">
        <f t="shared" si="77"/>
        <v>-7.1600000000000025E-2</v>
      </c>
      <c r="CY245" s="505">
        <f t="shared" si="77"/>
        <v>-2.8600000000000007E-2</v>
      </c>
      <c r="CZ245" s="505">
        <f t="shared" si="77"/>
        <v>-3.2000000000000028E-3</v>
      </c>
      <c r="DA245" s="505">
        <f t="shared" si="77"/>
        <v>1.9199999999999995E-2</v>
      </c>
      <c r="DB245" s="505">
        <f t="shared" si="77"/>
        <v>2.7499999999999997E-2</v>
      </c>
      <c r="DC245" s="505">
        <f t="shared" si="77"/>
        <v>-4.9999999999999351E-4</v>
      </c>
      <c r="DD245" s="505">
        <f t="shared" si="77"/>
        <v>-1.7300000000000006E-2</v>
      </c>
      <c r="DE245" s="505">
        <f t="shared" si="77"/>
        <v>-1.3600000000000008E-2</v>
      </c>
      <c r="DF245" s="505">
        <f t="shared" si="77"/>
        <v>3.6600000000000001E-2</v>
      </c>
      <c r="DG245" s="505">
        <f t="shared" si="77"/>
        <v>5.7600000000000005E-2</v>
      </c>
      <c r="DH245" s="505">
        <f t="shared" si="77"/>
        <v>4.5700000000000005E-2</v>
      </c>
      <c r="DI245" s="505">
        <f t="shared" si="77"/>
        <v>5.5300000000000002E-2</v>
      </c>
      <c r="DJ245" s="505">
        <f t="shared" si="77"/>
        <v>-1.2999999999999958E-3</v>
      </c>
      <c r="DK245" s="505">
        <f t="shared" si="77"/>
        <v>-1.5400000000000013E-2</v>
      </c>
      <c r="DL245" s="505">
        <f t="shared" si="77"/>
        <v>-3.6400000000000002E-2</v>
      </c>
      <c r="DM245" s="505">
        <f t="shared" si="77"/>
        <v>-6.8999999999999929E-3</v>
      </c>
      <c r="DN245" s="505">
        <f t="shared" si="77"/>
        <v>2.2999999999999965E-3</v>
      </c>
      <c r="DO245" s="505">
        <f t="shared" si="77"/>
        <v>1.2999999999999958E-3</v>
      </c>
      <c r="DP245" s="505">
        <f t="shared" si="77"/>
        <v>5.9500000000000011E-2</v>
      </c>
      <c r="DQ245" s="505">
        <f t="shared" si="77"/>
        <v>7.9900000000000013E-2</v>
      </c>
      <c r="DR245" s="505">
        <f t="shared" si="77"/>
        <v>5.2300000000000013E-2</v>
      </c>
      <c r="DS245" s="505">
        <f t="shared" si="77"/>
        <v>4.7800000000000016E-2</v>
      </c>
      <c r="DT245" s="505">
        <f t="shared" si="77"/>
        <v>6.6700000000000023E-2</v>
      </c>
      <c r="DU245" s="505">
        <f t="shared" si="77"/>
        <v>5.2100000000000007E-2</v>
      </c>
      <c r="DV245" s="505">
        <f t="shared" si="77"/>
        <v>2.9900000000000006E-2</v>
      </c>
      <c r="DW245" s="505">
        <f t="shared" si="77"/>
        <v>4.8600000000000004E-2</v>
      </c>
      <c r="DX245" s="505">
        <f t="shared" si="77"/>
        <v>2.9400000000000009E-2</v>
      </c>
      <c r="DY245" s="505">
        <f t="shared" si="77"/>
        <v>3.9800000000000002E-2</v>
      </c>
      <c r="DZ245" s="505">
        <f t="shared" si="77"/>
        <v>3.4600000000000006E-2</v>
      </c>
      <c r="EN245" s="8" t="s">
        <v>126</v>
      </c>
      <c r="EO245" s="505">
        <f t="shared" ref="EO245:GY245" si="78">LINEST(EO246:EO247)</f>
        <v>-3.4200000000000001E-2</v>
      </c>
      <c r="EP245" s="505">
        <f t="shared" si="78"/>
        <v>-5.7700000000000022E-2</v>
      </c>
      <c r="EQ245" s="505">
        <f t="shared" si="78"/>
        <v>-2.46E-2</v>
      </c>
      <c r="ER245" s="505">
        <f t="shared" si="78"/>
        <v>-3.8500000000000006E-2</v>
      </c>
      <c r="ES245" s="505">
        <f t="shared" si="78"/>
        <v>-3.9599999999999996E-2</v>
      </c>
      <c r="ET245" s="505">
        <f t="shared" si="78"/>
        <v>-3.3500000000000002E-2</v>
      </c>
      <c r="EU245" s="505">
        <f t="shared" si="78"/>
        <v>-2.7300000000000008E-2</v>
      </c>
      <c r="EV245" s="505">
        <f t="shared" si="78"/>
        <v>-2.5200000000000004E-2</v>
      </c>
      <c r="EW245" s="505">
        <f t="shared" si="78"/>
        <v>-3.44E-2</v>
      </c>
      <c r="EX245" s="505">
        <f t="shared" si="78"/>
        <v>2.9700000000000011E-2</v>
      </c>
      <c r="EY245" s="505">
        <f t="shared" si="78"/>
        <v>2.8500000000000001E-2</v>
      </c>
      <c r="EZ245" s="505">
        <f t="shared" si="78"/>
        <v>3.4599999999999999E-2</v>
      </c>
      <c r="FA245" s="505">
        <f t="shared" si="78"/>
        <v>2.5100000000000001E-2</v>
      </c>
      <c r="FB245" s="505">
        <f t="shared" si="78"/>
        <v>1.9499999999999997E-2</v>
      </c>
      <c r="FC245" s="505">
        <f t="shared" si="78"/>
        <v>6.550000000000003E-2</v>
      </c>
      <c r="FD245" s="505">
        <f t="shared" si="78"/>
        <v>0.11510000000000006</v>
      </c>
      <c r="FE245" s="505">
        <f t="shared" si="78"/>
        <v>7.8800000000000009E-2</v>
      </c>
      <c r="FF245" s="505">
        <f t="shared" si="78"/>
        <v>5.6799999999999996E-2</v>
      </c>
      <c r="FG245" s="505">
        <f t="shared" si="78"/>
        <v>5.6100000000000011E-2</v>
      </c>
      <c r="FH245" s="505">
        <f t="shared" si="78"/>
        <v>5.0900000000000022E-2</v>
      </c>
      <c r="FI245" s="505">
        <f t="shared" si="78"/>
        <v>2.3100000000000006E-2</v>
      </c>
      <c r="FJ245" s="505">
        <f t="shared" si="78"/>
        <v>1.9600000000000003E-2</v>
      </c>
      <c r="FK245" s="505">
        <f t="shared" si="78"/>
        <v>2.1899999999999992E-2</v>
      </c>
      <c r="FL245" s="505">
        <f t="shared" si="78"/>
        <v>3.2999999999999987E-3</v>
      </c>
      <c r="FM245" s="505">
        <f t="shared" si="78"/>
        <v>3.3400000000000006E-2</v>
      </c>
      <c r="FN245" s="505">
        <f t="shared" si="78"/>
        <v>2.0100000000000003E-2</v>
      </c>
      <c r="FO245" s="505">
        <f t="shared" si="78"/>
        <v>-3.2000000000000002E-3</v>
      </c>
      <c r="FP245" s="505">
        <f t="shared" si="78"/>
        <v>2.2000000000000014E-3</v>
      </c>
      <c r="FQ245" s="505">
        <f t="shared" si="78"/>
        <v>1.0700000000000001E-2</v>
      </c>
      <c r="FR245" s="505">
        <f t="shared" si="78"/>
        <v>-1.1099999999999999E-2</v>
      </c>
      <c r="FS245" s="505">
        <f t="shared" si="78"/>
        <v>-3.5000000000000017E-2</v>
      </c>
      <c r="FT245" s="505">
        <f t="shared" si="78"/>
        <v>-2.9000000000000008E-2</v>
      </c>
      <c r="FU245" s="505">
        <f t="shared" si="78"/>
        <v>-2.2800000000000004E-2</v>
      </c>
      <c r="FV245" s="505">
        <f t="shared" si="78"/>
        <v>-6.9000000000000006E-2</v>
      </c>
      <c r="FW245" s="505">
        <f t="shared" si="78"/>
        <v>-5.5500000000000008E-2</v>
      </c>
      <c r="FX245" s="505">
        <f t="shared" si="78"/>
        <v>-4.3799999999999999E-2</v>
      </c>
      <c r="FY245" s="505">
        <f t="shared" si="78"/>
        <v>-2.9900000000000017E-2</v>
      </c>
      <c r="FZ245" s="505">
        <f t="shared" si="78"/>
        <v>-2.5000000000000012E-2</v>
      </c>
      <c r="GA245" s="505">
        <f t="shared" si="78"/>
        <v>-2.3700000000000013E-2</v>
      </c>
      <c r="GB245" s="505">
        <f t="shared" si="78"/>
        <v>-2.8300000000000006E-2</v>
      </c>
      <c r="GC245" s="505">
        <f t="shared" si="78"/>
        <v>-4.130000000000001E-2</v>
      </c>
      <c r="GD245" s="505">
        <f t="shared" si="78"/>
        <v>-5.7000000000000011E-3</v>
      </c>
      <c r="GE245" s="505">
        <f t="shared" si="78"/>
        <v>-2.3700000000000013E-2</v>
      </c>
      <c r="GF245" s="505">
        <f t="shared" si="78"/>
        <v>-1.0500000000000002E-2</v>
      </c>
      <c r="GG245" s="505">
        <f t="shared" si="78"/>
        <v>-8.7000000000000029E-3</v>
      </c>
      <c r="GH245" s="505">
        <f t="shared" si="78"/>
        <v>-5.000000000000001E-3</v>
      </c>
      <c r="GI245" s="505">
        <f t="shared" si="78"/>
        <v>4.4699999999999997E-2</v>
      </c>
      <c r="GJ245" s="505">
        <f t="shared" si="78"/>
        <v>9.0100000000000013E-2</v>
      </c>
      <c r="GK245" s="505">
        <f t="shared" si="78"/>
        <v>8.7099999999999997E-2</v>
      </c>
      <c r="GL245" s="505">
        <f t="shared" si="78"/>
        <v>5.3700000000000019E-2</v>
      </c>
      <c r="GM245" s="505">
        <f t="shared" si="78"/>
        <v>4.7600000000000003E-2</v>
      </c>
      <c r="GN245" s="505">
        <f t="shared" si="78"/>
        <v>2.4100000000000014E-2</v>
      </c>
      <c r="GO245" s="505">
        <f t="shared" si="78"/>
        <v>-3.1000000000000003E-3</v>
      </c>
      <c r="GP245" s="505">
        <f t="shared" si="78"/>
        <v>-2.6500000000000006E-2</v>
      </c>
      <c r="GQ245" s="505">
        <f t="shared" si="78"/>
        <v>1.1600000000000008E-2</v>
      </c>
      <c r="GR245" s="505">
        <f t="shared" si="78"/>
        <v>3.6199999999999989E-2</v>
      </c>
      <c r="GS245" s="505">
        <f t="shared" si="78"/>
        <v>3.7000000000000005E-2</v>
      </c>
      <c r="GT245" s="505">
        <f t="shared" si="78"/>
        <v>4.2300000000000004E-2</v>
      </c>
      <c r="GU245" s="505">
        <f t="shared" si="78"/>
        <v>4.7900000000000026E-2</v>
      </c>
      <c r="GV245" s="505">
        <f t="shared" si="78"/>
        <v>3.4000000000000016E-2</v>
      </c>
      <c r="GW245" s="505">
        <f t="shared" si="78"/>
        <v>6.800000000000004E-3</v>
      </c>
      <c r="GX245" s="505">
        <f t="shared" si="78"/>
        <v>3.0000000000000044E-3</v>
      </c>
      <c r="GY245" s="505">
        <f t="shared" si="78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t="s">
        <v>62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79">LINEST(HC267:HC268)</f>
        <v>-5.5800000000000009E-2</v>
      </c>
      <c r="HD266" s="505">
        <f t="shared" si="79"/>
        <v>-3.6199999999999989E-2</v>
      </c>
      <c r="HE266" s="505">
        <f t="shared" si="79"/>
        <v>-6.0200000000000024E-2</v>
      </c>
      <c r="HF266" s="505">
        <f t="shared" si="79"/>
        <v>-2.0500000000000001E-2</v>
      </c>
      <c r="HG266" s="505">
        <f t="shared" si="79"/>
        <v>-3.0600000000000006E-2</v>
      </c>
      <c r="HH266" s="505">
        <f t="shared" si="79"/>
        <v>-1.2200000000000006E-2</v>
      </c>
      <c r="HI266" s="505">
        <f t="shared" si="79"/>
        <v>-7.8600000000000031E-2</v>
      </c>
      <c r="HJ266" s="505">
        <f t="shared" si="79"/>
        <v>-8.0299999999999983E-2</v>
      </c>
      <c r="HK266" s="505">
        <f t="shared" si="79"/>
        <v>-7.0800000000000002E-2</v>
      </c>
      <c r="HL266" s="505">
        <f t="shared" si="79"/>
        <v>-6.7700000000000038E-2</v>
      </c>
      <c r="HM266" s="505">
        <f t="shared" si="79"/>
        <v>-6.6000000000000003E-2</v>
      </c>
      <c r="HN266" s="505">
        <f t="shared" si="79"/>
        <v>-8.4799999999999986E-2</v>
      </c>
      <c r="HO266" s="505">
        <f t="shared" si="79"/>
        <v>-0.10070000000000003</v>
      </c>
      <c r="HP266" s="505">
        <f t="shared" si="79"/>
        <v>-9.2500000000000013E-2</v>
      </c>
      <c r="HQ266" s="505">
        <f t="shared" si="79"/>
        <v>-7.9699999999999993E-2</v>
      </c>
      <c r="HR266" s="505">
        <f t="shared" si="79"/>
        <v>-5.6099999999999997E-2</v>
      </c>
      <c r="HS266" s="505">
        <f t="shared" si="79"/>
        <v>-6.5900000000000014E-2</v>
      </c>
      <c r="HT266" s="505">
        <f t="shared" si="79"/>
        <v>-9.0600000000000014E-2</v>
      </c>
      <c r="HU266" s="505">
        <f t="shared" si="79"/>
        <v>-0.10280000000000002</v>
      </c>
      <c r="HV266" s="505">
        <f t="shared" si="79"/>
        <v>-0.1013</v>
      </c>
      <c r="HW266" s="505">
        <f t="shared" si="79"/>
        <v>-6.7100000000000007E-2</v>
      </c>
      <c r="HX266" s="505">
        <f t="shared" si="79"/>
        <v>-9.5200000000000007E-2</v>
      </c>
      <c r="HY266" s="505">
        <f t="shared" si="79"/>
        <v>-0.10010000000000002</v>
      </c>
      <c r="HZ266" s="505">
        <f t="shared" si="79"/>
        <v>-0.10690000000000001</v>
      </c>
      <c r="IA266" s="505">
        <f t="shared" si="79"/>
        <v>-0.10530000000000002</v>
      </c>
      <c r="IB266" s="505">
        <f t="shared" si="79"/>
        <v>-0.10310000000000001</v>
      </c>
      <c r="IC266" s="505">
        <f t="shared" si="79"/>
        <v>-0.10260000000000001</v>
      </c>
      <c r="ID266" s="505">
        <f t="shared" si="79"/>
        <v>-0.1216</v>
      </c>
      <c r="IE266" s="505">
        <f t="shared" si="79"/>
        <v>-0.1807</v>
      </c>
      <c r="IF266" s="505">
        <f t="shared" si="79"/>
        <v>-0.18440000000000004</v>
      </c>
      <c r="IG266" s="505">
        <f t="shared" si="79"/>
        <v>-0.17559999999999995</v>
      </c>
      <c r="IH266" s="505">
        <f t="shared" si="79"/>
        <v>-0.186</v>
      </c>
      <c r="II266" s="505">
        <f t="shared" si="79"/>
        <v>-0.18880000000000008</v>
      </c>
      <c r="IJ266" s="505">
        <f t="shared" si="79"/>
        <v>-0.15110000000000001</v>
      </c>
      <c r="IK266" s="505">
        <f t="shared" si="79"/>
        <v>-0.1648</v>
      </c>
      <c r="IL266" s="505">
        <f t="shared" si="79"/>
        <v>-0.1896000000000001</v>
      </c>
      <c r="IM266" s="505">
        <f t="shared" si="79"/>
        <v>-0.21000000000000005</v>
      </c>
      <c r="IN266" s="505">
        <f t="shared" si="79"/>
        <v>-0.20800000000000002</v>
      </c>
      <c r="IO266" s="505">
        <f t="shared" si="79"/>
        <v>-0.1974000000000001</v>
      </c>
      <c r="IP266" s="505">
        <f t="shared" si="79"/>
        <v>-0.1968</v>
      </c>
      <c r="IQ266" s="505">
        <f t="shared" si="79"/>
        <v>-0.1638</v>
      </c>
      <c r="IR266" s="505">
        <f t="shared" si="79"/>
        <v>-0.1598</v>
      </c>
      <c r="IS266" s="505">
        <f t="shared" si="79"/>
        <v>-0.16049999999999998</v>
      </c>
      <c r="IT266" s="505">
        <f t="shared" si="79"/>
        <v>-0.16349999999999998</v>
      </c>
      <c r="IU266" s="505">
        <f t="shared" si="79"/>
        <v>-0.16020000000000001</v>
      </c>
      <c r="IV266" s="505">
        <f t="shared" si="79"/>
        <v>-0.14810000000000006</v>
      </c>
      <c r="IW266" s="505">
        <f t="shared" si="79"/>
        <v>-0.1484</v>
      </c>
      <c r="IX266" s="505">
        <f t="shared" si="79"/>
        <v>-0.14650000000000002</v>
      </c>
      <c r="IY266" s="505">
        <f t="shared" si="79"/>
        <v>-0.12410000000000003</v>
      </c>
      <c r="IZ266" s="505">
        <f t="shared" si="79"/>
        <v>-0.1203</v>
      </c>
      <c r="JA266" s="505">
        <f t="shared" si="79"/>
        <v>-0.10510000000000001</v>
      </c>
      <c r="JB266" s="505">
        <f t="shared" si="79"/>
        <v>-2.5400000000000013E-2</v>
      </c>
      <c r="JC266" s="505">
        <f t="shared" si="79"/>
        <v>-2.3700000000000013E-2</v>
      </c>
      <c r="JD266" s="505">
        <f t="shared" si="79"/>
        <v>-2.470000000000001E-2</v>
      </c>
      <c r="JE266" s="505">
        <f t="shared" si="79"/>
        <v>-1.3500000000000002E-2</v>
      </c>
      <c r="JF266" s="505">
        <f t="shared" si="79"/>
        <v>1.0200000000000002E-2</v>
      </c>
      <c r="JG266" s="505">
        <f t="shared" si="79"/>
        <v>5.2999999999999992E-3</v>
      </c>
      <c r="JH266" s="505">
        <f t="shared" si="79"/>
        <v>-1.6E-2</v>
      </c>
      <c r="JI266" s="505">
        <f t="shared" si="79"/>
        <v>-3.2600000000000004E-2</v>
      </c>
      <c r="JJ266" s="505">
        <f t="shared" si="79"/>
        <v>-2.9100000000000004E-2</v>
      </c>
      <c r="JK266" s="505">
        <f t="shared" si="79"/>
        <v>-5.9800000000000006E-2</v>
      </c>
      <c r="JL266" s="505">
        <f t="shared" si="79"/>
        <v>-5.8200000000000009E-2</v>
      </c>
      <c r="JM266" s="505">
        <f t="shared" si="79"/>
        <v>-5.8000000000000003E-2</v>
      </c>
      <c r="JN266" s="505">
        <f t="shared" si="79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74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74" x14ac:dyDescent="0.25">
      <c r="CE274" t="s">
        <v>62</v>
      </c>
      <c r="CP274" t="s">
        <v>62</v>
      </c>
    </row>
    <row r="275" spans="2:374" x14ac:dyDescent="0.25">
      <c r="D275" t="s">
        <v>62</v>
      </c>
      <c r="CS275" t="s">
        <v>62</v>
      </c>
    </row>
    <row r="276" spans="2:374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74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74" x14ac:dyDescent="0.25">
      <c r="CD282" t="s">
        <v>62</v>
      </c>
      <c r="CF282" t="s">
        <v>62</v>
      </c>
      <c r="CL282" t="s">
        <v>62</v>
      </c>
    </row>
    <row r="283" spans="2:374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74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74" x14ac:dyDescent="0.25">
      <c r="CG285" t="s">
        <v>62</v>
      </c>
      <c r="CP285" t="s">
        <v>62</v>
      </c>
      <c r="CS285" t="s">
        <v>62</v>
      </c>
    </row>
    <row r="286" spans="2:374" ht="15.75" thickBot="1" x14ac:dyDescent="0.3">
      <c r="CH286" t="s">
        <v>62</v>
      </c>
      <c r="CK286" t="s">
        <v>62</v>
      </c>
      <c r="CO286" t="s">
        <v>62</v>
      </c>
    </row>
    <row r="287" spans="2:374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</row>
    <row r="288" spans="2:374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K304" s="11" t="s">
        <v>43</v>
      </c>
    </row>
    <row r="305" spans="83:375" ht="15.75" thickBot="1" x14ac:dyDescent="0.3">
      <c r="NK305" s="18" t="s">
        <v>50</v>
      </c>
    </row>
    <row r="306" spans="83:375" ht="15.75" thickBot="1" x14ac:dyDescent="0.3">
      <c r="NK306" s="23" t="s">
        <v>56</v>
      </c>
    </row>
    <row r="307" spans="83:375" ht="15.75" thickBot="1" x14ac:dyDescent="0.3">
      <c r="NK307" s="27" t="s">
        <v>61</v>
      </c>
    </row>
    <row r="308" spans="83:375" ht="15.75" thickBot="1" x14ac:dyDescent="0.3">
      <c r="NK308" s="44" t="s">
        <v>72</v>
      </c>
    </row>
    <row r="309" spans="83:375" ht="15.75" thickBot="1" x14ac:dyDescent="0.3">
      <c r="NK309" s="31" t="s">
        <v>66</v>
      </c>
    </row>
    <row r="310" spans="83:375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K310" s="35" t="s">
        <v>69</v>
      </c>
    </row>
    <row r="311" spans="83:375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K311" s="41" t="s">
        <v>71</v>
      </c>
    </row>
    <row r="312" spans="83:375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75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75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75" x14ac:dyDescent="0.25">
      <c r="CN315" t="s">
        <v>62</v>
      </c>
      <c r="CT315" t="s">
        <v>62</v>
      </c>
      <c r="DA315" t="s">
        <v>62</v>
      </c>
    </row>
    <row r="317" spans="83:375" x14ac:dyDescent="0.25">
      <c r="CS317" t="s">
        <v>62</v>
      </c>
      <c r="CT317" t="s">
        <v>62</v>
      </c>
      <c r="CV317" t="s">
        <v>62</v>
      </c>
    </row>
    <row r="318" spans="83:375" x14ac:dyDescent="0.25">
      <c r="CR318" t="s">
        <v>62</v>
      </c>
    </row>
    <row r="320" spans="83:375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80">LINEST(JU502:JU503)</f>
        <v>-1.1800000000000005E-2</v>
      </c>
      <c r="JV501" s="505">
        <f t="shared" si="80"/>
        <v>3.700000000000001E-3</v>
      </c>
      <c r="JW501" s="505">
        <f t="shared" si="80"/>
        <v>3.7500000000000006E-2</v>
      </c>
      <c r="JX501" s="505">
        <f t="shared" si="80"/>
        <v>1.8699999999999998E-2</v>
      </c>
      <c r="JY501" s="505">
        <f t="shared" si="80"/>
        <v>1.9299999999999998E-2</v>
      </c>
      <c r="JZ501" s="505">
        <f t="shared" si="80"/>
        <v>4.4600000000000001E-2</v>
      </c>
      <c r="KA501" s="505">
        <f t="shared" si="80"/>
        <v>5.4900000000000018E-2</v>
      </c>
      <c r="KB501" s="505">
        <f t="shared" si="80"/>
        <v>4.8300000000000017E-2</v>
      </c>
      <c r="KC501" s="505">
        <f t="shared" si="80"/>
        <v>4.6100000000000009E-2</v>
      </c>
      <c r="KD501" s="505">
        <f t="shared" si="80"/>
        <v>0.11140000000000004</v>
      </c>
      <c r="KE501" s="505">
        <f t="shared" si="80"/>
        <v>9.9799999999999986E-2</v>
      </c>
      <c r="KF501" s="505">
        <f t="shared" si="80"/>
        <v>8.9099999999999999E-2</v>
      </c>
      <c r="KG501" s="505">
        <f t="shared" si="80"/>
        <v>4.8500000000000029E-2</v>
      </c>
      <c r="KH501" s="505">
        <f t="shared" si="80"/>
        <v>6.4700000000000008E-2</v>
      </c>
      <c r="KI501" s="505">
        <f t="shared" si="80"/>
        <v>0.10620000000000004</v>
      </c>
      <c r="KJ501" s="505">
        <f t="shared" si="80"/>
        <v>0.12830000000000005</v>
      </c>
      <c r="KK501" s="505">
        <f t="shared" si="80"/>
        <v>0.12830000000000005</v>
      </c>
      <c r="KL501" s="505">
        <f t="shared" si="80"/>
        <v>0.14269999999999999</v>
      </c>
      <c r="KM501" s="505">
        <f t="shared" si="80"/>
        <v>0.17369999999999997</v>
      </c>
      <c r="KN501" s="505">
        <f t="shared" si="80"/>
        <v>0.17560000000000003</v>
      </c>
      <c r="KO501" s="505">
        <f t="shared" si="80"/>
        <v>0.16739999999999999</v>
      </c>
      <c r="KP501" s="505">
        <f t="shared" si="80"/>
        <v>0.15839999999999999</v>
      </c>
      <c r="KQ501" s="505">
        <f t="shared" si="80"/>
        <v>0.15940000000000007</v>
      </c>
      <c r="KR501" s="505">
        <f t="shared" si="80"/>
        <v>0.13700000000000001</v>
      </c>
      <c r="KS501" s="505">
        <f t="shared" si="80"/>
        <v>0.17629999999999998</v>
      </c>
      <c r="KT501" s="505">
        <f t="shared" si="80"/>
        <v>0.19410000000000011</v>
      </c>
      <c r="KU501" s="505">
        <f t="shared" si="80"/>
        <v>0.24349999999999999</v>
      </c>
      <c r="KV501" s="505">
        <f t="shared" si="80"/>
        <v>0.2117</v>
      </c>
      <c r="KW501" s="505">
        <f t="shared" si="80"/>
        <v>0.21610000000000001</v>
      </c>
      <c r="KX501" s="505">
        <f t="shared" si="80"/>
        <v>0.22110000000000013</v>
      </c>
      <c r="KY501" s="505">
        <f t="shared" si="80"/>
        <v>0.23050000000000001</v>
      </c>
      <c r="KZ501" s="505">
        <f t="shared" si="80"/>
        <v>0.26900000000000013</v>
      </c>
      <c r="LA501" s="505">
        <f t="shared" si="80"/>
        <v>0.24310000000000009</v>
      </c>
      <c r="LB501" s="505">
        <f t="shared" si="80"/>
        <v>0.26890000000000008</v>
      </c>
      <c r="LC501" s="505">
        <f t="shared" si="80"/>
        <v>0.24470000000000006</v>
      </c>
      <c r="LD501" s="505">
        <f t="shared" si="80"/>
        <v>0.2651</v>
      </c>
      <c r="LE501" s="505">
        <f t="shared" si="80"/>
        <v>0.29019999999999996</v>
      </c>
      <c r="LF501" s="505">
        <f t="shared" si="80"/>
        <v>0.29970000000000008</v>
      </c>
      <c r="LG501" s="505">
        <f t="shared" si="80"/>
        <v>0.2787</v>
      </c>
      <c r="LH501" s="505">
        <f t="shared" si="80"/>
        <v>0.20290000000000002</v>
      </c>
      <c r="LI501" s="505">
        <f t="shared" si="80"/>
        <v>0.23370000000000002</v>
      </c>
      <c r="LJ501" s="505">
        <f t="shared" si="80"/>
        <v>0.23290000000000011</v>
      </c>
      <c r="LK501" s="505">
        <f t="shared" si="80"/>
        <v>0.2556000000000001</v>
      </c>
      <c r="LL501" s="505">
        <f t="shared" si="80"/>
        <v>0.2477</v>
      </c>
      <c r="LM501" s="505">
        <f t="shared" si="80"/>
        <v>0.22640000000000007</v>
      </c>
      <c r="LN501" s="505">
        <f t="shared" si="80"/>
        <v>0.23190000000000008</v>
      </c>
      <c r="LO501" s="505">
        <f t="shared" si="80"/>
        <v>0.22830000000000003</v>
      </c>
      <c r="LP501" s="505">
        <f t="shared" si="80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80"/>
        <v>0.27300000000000002</v>
      </c>
      <c r="LT501" s="505">
        <f t="shared" si="80"/>
        <v>0.27979999999999999</v>
      </c>
      <c r="LU501" s="505">
        <f t="shared" si="80"/>
        <v>0.26380000000000003</v>
      </c>
      <c r="LV501" s="505">
        <f t="shared" si="80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80"/>
        <v>0.25370000000000004</v>
      </c>
      <c r="LZ501" s="505">
        <f t="shared" si="80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80"/>
        <v>0.2681</v>
      </c>
      <c r="MD501" s="505">
        <f t="shared" si="80"/>
        <v>0.26080000000000003</v>
      </c>
      <c r="ME501" s="505">
        <f t="shared" si="80"/>
        <v>0.24580000000000005</v>
      </c>
      <c r="MF501" s="505">
        <f t="shared" si="80"/>
        <v>0.21140000000000009</v>
      </c>
      <c r="MG501" s="505">
        <f t="shared" ref="MG501:MM501" si="81">LINEST(MG502:MG503)</f>
        <v>0.23190000000000008</v>
      </c>
      <c r="MH501" s="505">
        <f t="shared" si="81"/>
        <v>0.24929999999999999</v>
      </c>
      <c r="MI501" s="505">
        <f t="shared" si="81"/>
        <v>0.29560000000000008</v>
      </c>
      <c r="MJ501" s="505">
        <f t="shared" si="81"/>
        <v>0.31120000000000003</v>
      </c>
      <c r="MK501" s="505">
        <f t="shared" si="81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7">
        <v>-9.4000000000000004E-3</v>
      </c>
      <c r="MN505" s="301">
        <v>-1.7399999999999999E-2</v>
      </c>
      <c r="MO505" s="301">
        <v>-2.3699999999999999E-2</v>
      </c>
      <c r="MP505" s="537">
        <v>-1.7899999999999999E-2</v>
      </c>
      <c r="MQ505" s="301">
        <v>-3.09E-2</v>
      </c>
      <c r="MR505" s="304">
        <v>-4.1000000000000002E-2</v>
      </c>
      <c r="MS505" s="537">
        <v>-4.5600000000000002E-2</v>
      </c>
      <c r="MT505" s="301">
        <v>-5.8900000000000001E-2</v>
      </c>
      <c r="MU505" s="301">
        <v>-5.16E-2</v>
      </c>
      <c r="MV505" s="537">
        <v>-3.6400000000000002E-2</v>
      </c>
      <c r="MW505" s="301">
        <v>-4.4499999999999998E-2</v>
      </c>
      <c r="MX505" s="301">
        <v>-6.2100000000000002E-2</v>
      </c>
      <c r="MY505" s="537">
        <v>-6.6699999999999995E-2</v>
      </c>
      <c r="MZ505" s="301">
        <v>-6.83E-2</v>
      </c>
      <c r="NA505" s="301">
        <v>-7.7499999999999999E-2</v>
      </c>
      <c r="NB505" s="537">
        <v>-9.5100000000000004E-2</v>
      </c>
      <c r="NC505" s="301">
        <v>-8.6499999999999994E-2</v>
      </c>
      <c r="ND505" s="301">
        <v>-7.6399999999999996E-2</v>
      </c>
      <c r="NE505" s="537">
        <v>-8.43E-2</v>
      </c>
      <c r="NF505" s="301">
        <v>-9.1700000000000004E-2</v>
      </c>
      <c r="NG505" s="301">
        <v>-7.7899999999999997E-2</v>
      </c>
      <c r="NH505" s="537">
        <v>-6.6199999999999995E-2</v>
      </c>
      <c r="NI505" s="301">
        <v>-6.2600000000000003E-2</v>
      </c>
      <c r="NJ505" s="301">
        <v>-5.7099999999999998E-2</v>
      </c>
      <c r="NK505" s="537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531" t="s">
        <v>152</v>
      </c>
      <c r="KL533" s="532"/>
      <c r="KM533" s="532"/>
      <c r="KN533" s="532"/>
      <c r="KO533" s="532"/>
      <c r="KP533" s="532"/>
      <c r="KQ533" s="532"/>
      <c r="KR533" s="533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531" t="s">
        <v>153</v>
      </c>
      <c r="KL534" s="532"/>
      <c r="KM534" s="532"/>
      <c r="KN534" s="532"/>
      <c r="KO534" s="532"/>
      <c r="KP534" s="532"/>
      <c r="KQ534" s="532"/>
      <c r="KR534" s="533"/>
      <c r="ME534" t="s">
        <v>62</v>
      </c>
      <c r="ML534" s="519" t="s">
        <v>72</v>
      </c>
    </row>
    <row r="535" spans="281:384" ht="15.75" thickBot="1" x14ac:dyDescent="0.3">
      <c r="KK535" s="531" t="s">
        <v>150</v>
      </c>
      <c r="KL535" s="532"/>
      <c r="KM535" s="532"/>
      <c r="KN535" s="532"/>
      <c r="KO535" s="532"/>
      <c r="KP535" s="532"/>
      <c r="KQ535" s="532"/>
      <c r="KR535" s="533"/>
    </row>
    <row r="536" spans="281:384" ht="15.75" thickBot="1" x14ac:dyDescent="0.3">
      <c r="KK536" s="531" t="s">
        <v>147</v>
      </c>
      <c r="KL536" s="532"/>
      <c r="KM536" s="532"/>
      <c r="KN536" s="532"/>
      <c r="KO536" s="532"/>
      <c r="KP536" s="532"/>
      <c r="KQ536" s="532"/>
      <c r="KR536" s="533"/>
    </row>
    <row r="537" spans="281:384" ht="15.75" thickBot="1" x14ac:dyDescent="0.3">
      <c r="KK537" s="531" t="s">
        <v>148</v>
      </c>
      <c r="KL537" s="532"/>
      <c r="KM537" s="532"/>
      <c r="KN537" s="532"/>
      <c r="KO537" s="532"/>
      <c r="KP537" s="532"/>
      <c r="KQ537" s="532"/>
      <c r="KR537" s="533"/>
    </row>
    <row r="538" spans="281:384" ht="15.75" thickBot="1" x14ac:dyDescent="0.3">
      <c r="KK538" s="531" t="s">
        <v>149</v>
      </c>
      <c r="KL538" s="532"/>
      <c r="KM538" s="532"/>
      <c r="KN538" s="532"/>
      <c r="KO538" s="532"/>
      <c r="KP538" s="532"/>
      <c r="KQ538" s="532"/>
      <c r="KR538" s="533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531" t="s">
        <v>152</v>
      </c>
      <c r="LN542" s="532"/>
      <c r="LO542" s="532"/>
      <c r="LP542" s="532"/>
      <c r="LQ542" s="532"/>
      <c r="LR542" s="532"/>
      <c r="LS542" s="532"/>
      <c r="LT542" s="533"/>
    </row>
    <row r="543" spans="281:384" ht="15.75" thickBot="1" x14ac:dyDescent="0.3">
      <c r="JU543" t="s">
        <v>62</v>
      </c>
      <c r="LM543" s="531" t="s">
        <v>153</v>
      </c>
      <c r="LN543" s="532"/>
      <c r="LO543" s="532"/>
      <c r="LP543" s="532"/>
      <c r="LQ543" s="532"/>
      <c r="LR543" s="532"/>
      <c r="LS543" s="532"/>
      <c r="LT543" s="533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531" t="s">
        <v>150</v>
      </c>
      <c r="LN544" s="532"/>
      <c r="LO544" s="532"/>
      <c r="LP544" s="532"/>
      <c r="LQ544" s="532"/>
      <c r="LR544" s="532"/>
      <c r="LS544" s="532"/>
      <c r="LT544" s="533"/>
    </row>
    <row r="545" spans="12:410" ht="15.75" thickBot="1" x14ac:dyDescent="0.3">
      <c r="LM545" s="531" t="s">
        <v>151</v>
      </c>
      <c r="LN545" s="532"/>
      <c r="LO545" s="532"/>
      <c r="LP545" s="532"/>
      <c r="LQ545" s="532"/>
      <c r="LR545" s="532"/>
      <c r="LS545" s="532"/>
      <c r="LT545" s="533"/>
    </row>
    <row r="546" spans="12:410" ht="15.75" thickBot="1" x14ac:dyDescent="0.3">
      <c r="JZ546" t="s">
        <v>62</v>
      </c>
      <c r="LM546" s="531" t="s">
        <v>148</v>
      </c>
      <c r="LN546" s="532"/>
      <c r="LO546" s="532"/>
      <c r="LP546" s="532"/>
      <c r="LQ546" s="532"/>
      <c r="LR546" s="532"/>
      <c r="LS546" s="532"/>
      <c r="LT546" s="533"/>
    </row>
    <row r="547" spans="12:410" ht="15.75" thickBot="1" x14ac:dyDescent="0.3">
      <c r="LM547" s="531"/>
      <c r="LN547" s="532"/>
      <c r="LO547" s="532"/>
      <c r="LP547" s="532"/>
      <c r="LQ547" s="532"/>
      <c r="LR547" s="532"/>
      <c r="LS547" s="532"/>
      <c r="LT547" s="533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NN64">
      <selection activeCell="NL307" sqref="NL307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  <mergeCell ref="KG21:KN21"/>
    <mergeCell ref="KG22:KN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G18:KN18"/>
    <mergeCell ref="U19:AB19"/>
    <mergeCell ref="CE19:CL19"/>
    <mergeCell ref="ER19:EY19"/>
    <mergeCell ref="HS19:HZ19"/>
    <mergeCell ref="KG19:KN19"/>
    <mergeCell ref="U16:AB16"/>
    <mergeCell ref="CE16:CL16"/>
    <mergeCell ref="ER16:EY16"/>
    <mergeCell ref="HS16:HZ16"/>
    <mergeCell ref="KG16:KN16"/>
    <mergeCell ref="U17:AB17"/>
    <mergeCell ref="CE17:CL17"/>
    <mergeCell ref="ER17:EY17"/>
    <mergeCell ref="HS17:HZ17"/>
    <mergeCell ref="KG17:KN17"/>
    <mergeCell ref="U14:AB14"/>
    <mergeCell ref="CE14:CL14"/>
    <mergeCell ref="ER14:EY14"/>
    <mergeCell ref="HS14:HZ14"/>
    <mergeCell ref="KG14:KN14"/>
    <mergeCell ref="U15:AB15"/>
    <mergeCell ref="CE15:CL15"/>
    <mergeCell ref="ER15:EY15"/>
    <mergeCell ref="HS15:HZ15"/>
    <mergeCell ref="KG15:KN15"/>
    <mergeCell ref="U12:AB12"/>
    <mergeCell ref="CE12:CL12"/>
    <mergeCell ref="ER12:EY12"/>
    <mergeCell ref="HS12:HZ12"/>
    <mergeCell ref="KG12:KN12"/>
    <mergeCell ref="U13:AB13"/>
    <mergeCell ref="CE13:CL13"/>
    <mergeCell ref="ER13:EY13"/>
    <mergeCell ref="HS13:HZ13"/>
    <mergeCell ref="KG13:KN13"/>
    <mergeCell ref="U10:AB10"/>
    <mergeCell ref="CE10:CL10"/>
    <mergeCell ref="ER10:EY10"/>
    <mergeCell ref="HS10:HZ10"/>
    <mergeCell ref="KG10:KN10"/>
    <mergeCell ref="U11:AB11"/>
    <mergeCell ref="CE11:CL11"/>
    <mergeCell ref="ER11:EY11"/>
    <mergeCell ref="HS11:HZ11"/>
    <mergeCell ref="KG11:KN11"/>
    <mergeCell ref="U8:AB8"/>
    <mergeCell ref="CE8:CL8"/>
    <mergeCell ref="ER8:EY8"/>
    <mergeCell ref="HS8:HZ8"/>
    <mergeCell ref="KG8:KN8"/>
    <mergeCell ref="U9:AB9"/>
    <mergeCell ref="CE9:CL9"/>
    <mergeCell ref="ER9:EY9"/>
    <mergeCell ref="HS9:HZ9"/>
    <mergeCell ref="KG9:KN9"/>
    <mergeCell ref="U6:AB6"/>
    <mergeCell ref="CE6:CL6"/>
    <mergeCell ref="ER6:EY6"/>
    <mergeCell ref="HS6:HZ6"/>
    <mergeCell ref="KG6:KN6"/>
    <mergeCell ref="U7:AB7"/>
    <mergeCell ref="CE7:CL7"/>
    <mergeCell ref="ER7:EY7"/>
    <mergeCell ref="HS7:HZ7"/>
    <mergeCell ref="KG7:KN7"/>
    <mergeCell ref="U4:AB4"/>
    <mergeCell ref="CE4:CL4"/>
    <mergeCell ref="ER4:EY4"/>
    <mergeCell ref="HS4:HZ4"/>
    <mergeCell ref="KG4:KN4"/>
    <mergeCell ref="U5:AB5"/>
    <mergeCell ref="CE5:CL5"/>
    <mergeCell ref="ER5:EY5"/>
    <mergeCell ref="HS5:HZ5"/>
    <mergeCell ref="KG5:KN5"/>
    <mergeCell ref="U2:AB2"/>
    <mergeCell ref="CE2:CL2"/>
    <mergeCell ref="ER2:EY2"/>
    <mergeCell ref="HS2:HZ2"/>
    <mergeCell ref="KG2:KN2"/>
    <mergeCell ref="U3:AB3"/>
    <mergeCell ref="CE3:CL3"/>
    <mergeCell ref="ER3:EY3"/>
    <mergeCell ref="HS3:HZ3"/>
    <mergeCell ref="KG3:KN3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DAILYS'!MX2:NB2</xm:f>
              <xm:sqref>MW2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DAILYS'!MX3:NB3</xm:f>
              <xm:sqref>MW3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DAILYS'!MX4:NB4</xm:f>
              <xm:sqref>MW4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DAILYS'!MX5:NB5</xm:f>
              <xm:sqref>MW5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DAILYS'!MX6:NB6</xm:f>
              <xm:sqref>MW6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DAILYS'!MX7:NB7</xm:f>
              <xm:sqref>MW7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DAILYS'!MX8:NB8</xm:f>
              <xm:sqref>MW8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DAILYS'!MX10:NB10</xm:f>
              <xm:sqref>MW10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DAILYS'!MX11:NB11</xm:f>
              <xm:sqref>MW11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DAILYS'!MX12:NB12</xm:f>
              <xm:sqref>MW12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DAILYS'!MX13:NB13</xm:f>
              <xm:sqref>MW13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DAILYS'!MX14:NB14</xm:f>
              <xm:sqref>MW14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DAILYS'!MX15:NB15</xm:f>
              <xm:sqref>MW15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DAILYS'!MX17:NB17</xm:f>
              <xm:sqref>MW17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DAILYS'!MX18:NB18</xm:f>
              <xm:sqref>MW18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DAILYS'!MX19:NB19</xm:f>
              <xm:sqref>MW19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DAILYS'!MX20:NB20</xm:f>
              <xm:sqref>MW20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DAILYS'!MX21:NB21</xm:f>
              <xm:sqref>MW21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DAILYS'!MX23:NB23</xm:f>
              <xm:sqref>MW23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DAILYS'!MX24:NB24</xm:f>
              <xm:sqref>MW24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DAILYS'!MX25:NB25</xm:f>
              <xm:sqref>MW25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DAILYS'!MX26:NB26</xm:f>
              <xm:sqref>MW26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DAILYS'!MX28:NB28</xm:f>
              <xm:sqref>MW28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DAILYS'!MX29:NB29</xm:f>
              <xm:sqref>MW29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DAILYS'!MX30:NB30</xm:f>
              <xm:sqref>MW30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DAILYS'!MX32:NB32</xm:f>
              <xm:sqref>MW32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DAILYS'!MX33:NB33</xm:f>
              <xm:sqref>MW33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DAILYS'!MX35:NB35</xm:f>
              <xm:sqref>MW35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:NN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M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M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M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M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M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M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M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M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:NM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M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:NM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M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M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M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M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M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M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M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>SUM(NH222, -NH226)</f>
        <v>9.69E-2</v>
      </c>
      <c r="NI246" s="114">
        <f>SUM(NI222, -NI226)</f>
        <v>9.06E-2</v>
      </c>
      <c r="NJ246" s="173">
        <f>SUM(NJ222, -NJ226)</f>
        <v>8.0399999999999999E-2</v>
      </c>
      <c r="NK246" s="114">
        <f>SUM(NK222, -NK226)</f>
        <v>9.5200000000000007E-2</v>
      </c>
      <c r="NL246" s="114">
        <f>SUM(NL222, -NL226)</f>
        <v>0.1013</v>
      </c>
      <c r="NM246" s="114">
        <f>SUM(NM222, -NM226)</f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1">SUM(LA223, -LA228)</f>
        <v>0.15129999999999999</v>
      </c>
      <c r="LB248" s="140">
        <f t="shared" si="721"/>
        <v>0.16549999999999998</v>
      </c>
      <c r="LC248" s="114">
        <f t="shared" si="721"/>
        <v>0.13880000000000001</v>
      </c>
      <c r="LD248" s="173">
        <f t="shared" si="721"/>
        <v>0.1804</v>
      </c>
      <c r="LE248" s="140">
        <f t="shared" si="721"/>
        <v>0.17659999999999998</v>
      </c>
      <c r="LF248" s="114">
        <f t="shared" si="721"/>
        <v>0.18959999999999999</v>
      </c>
      <c r="LG248" s="173">
        <f t="shared" ref="LG248:LU248" si="722">SUM(LG223, -LG228)</f>
        <v>0.20189999999999997</v>
      </c>
      <c r="LH248" s="140">
        <f t="shared" si="722"/>
        <v>0.17499999999999999</v>
      </c>
      <c r="LI248" s="114">
        <f t="shared" si="722"/>
        <v>0.17749999999999999</v>
      </c>
      <c r="LJ248" s="173">
        <f t="shared" si="722"/>
        <v>0.18380000000000002</v>
      </c>
      <c r="LK248" s="140">
        <f t="shared" si="722"/>
        <v>0.21589999999999998</v>
      </c>
      <c r="LL248" s="114">
        <f t="shared" si="722"/>
        <v>0.21879999999999999</v>
      </c>
      <c r="LM248" s="173">
        <f t="shared" si="722"/>
        <v>0.21539999999999998</v>
      </c>
      <c r="LN248" s="140">
        <f t="shared" si="722"/>
        <v>0.2238</v>
      </c>
      <c r="LO248" s="114">
        <f t="shared" si="722"/>
        <v>0.22070000000000001</v>
      </c>
      <c r="LP248" s="173">
        <f t="shared" si="722"/>
        <v>0.22789999999999999</v>
      </c>
      <c r="LQ248" s="140">
        <f t="shared" si="722"/>
        <v>0.2387</v>
      </c>
      <c r="LR248" s="114">
        <f t="shared" si="722"/>
        <v>0.23039999999999999</v>
      </c>
      <c r="LS248" s="173">
        <f t="shared" si="722"/>
        <v>0.21590000000000001</v>
      </c>
      <c r="LT248" s="140">
        <f t="shared" si="722"/>
        <v>0.21079999999999999</v>
      </c>
      <c r="LU248" s="114">
        <f t="shared" si="722"/>
        <v>0.21210000000000001</v>
      </c>
      <c r="LV248" s="173">
        <f t="shared" ref="LV248:MA248" si="723">SUM(LV223, -LV228)</f>
        <v>0.1981</v>
      </c>
      <c r="LW248" s="140">
        <f t="shared" si="723"/>
        <v>0.18090000000000001</v>
      </c>
      <c r="LX248" s="114">
        <f t="shared" si="723"/>
        <v>0.20779999999999998</v>
      </c>
      <c r="LY248" s="173">
        <f t="shared" si="723"/>
        <v>0.21190000000000001</v>
      </c>
      <c r="LZ248" s="140">
        <f t="shared" si="723"/>
        <v>0.19540000000000002</v>
      </c>
      <c r="MA248" s="114">
        <f t="shared" si="723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>SUM(NH223, -NH228)</f>
        <v>8.3599999999999994E-2</v>
      </c>
      <c r="NI248" s="109">
        <f>SUM(NI223, -NI228)</f>
        <v>9.06E-2</v>
      </c>
      <c r="NJ248" s="181">
        <f>SUM(NJ223, -NJ228)</f>
        <v>7.0300000000000001E-2</v>
      </c>
      <c r="NK248" s="114">
        <f>SUM(NK223, -NK228)</f>
        <v>7.3899999999999993E-2</v>
      </c>
      <c r="NL248" s="110">
        <f>SUM(NL223, -NL228)</f>
        <v>8.5099999999999995E-2</v>
      </c>
      <c r="NM248" s="110">
        <f>SUM(NM223, -NM228)</f>
        <v>6.3100000000000003E-2</v>
      </c>
      <c r="NN248" s="114">
        <f>SUM(NN222, -NN226)</f>
        <v>8.09E-2</v>
      </c>
      <c r="NO248" s="6">
        <f t="shared" ref="NM248:OX248" si="724">SUM(NO237, -NO244)</f>
        <v>0.1144</v>
      </c>
      <c r="NP248" s="6">
        <f t="shared" si="724"/>
        <v>0</v>
      </c>
      <c r="NQ248" s="6">
        <f t="shared" si="724"/>
        <v>0</v>
      </c>
      <c r="NR248" s="6">
        <f t="shared" si="724"/>
        <v>0</v>
      </c>
      <c r="NS248" s="6">
        <f t="shared" si="724"/>
        <v>0</v>
      </c>
      <c r="NT248" s="6">
        <f t="shared" si="724"/>
        <v>0</v>
      </c>
      <c r="NU248" s="6">
        <f t="shared" si="724"/>
        <v>0</v>
      </c>
      <c r="NV248" s="6">
        <f t="shared" si="724"/>
        <v>0</v>
      </c>
      <c r="NW248" s="6">
        <f t="shared" si="724"/>
        <v>0</v>
      </c>
      <c r="NX248" s="6">
        <f t="shared" si="724"/>
        <v>0</v>
      </c>
      <c r="NY248" s="6">
        <f t="shared" si="724"/>
        <v>0</v>
      </c>
      <c r="NZ248" s="6">
        <f t="shared" si="724"/>
        <v>0</v>
      </c>
      <c r="OA248" s="6">
        <f t="shared" si="724"/>
        <v>0</v>
      </c>
      <c r="OB248" s="6">
        <f t="shared" si="724"/>
        <v>0</v>
      </c>
      <c r="OC248" s="6">
        <f t="shared" si="724"/>
        <v>0</v>
      </c>
      <c r="OD248" s="6">
        <f t="shared" si="724"/>
        <v>0</v>
      </c>
      <c r="OE248" s="6">
        <f t="shared" si="724"/>
        <v>0</v>
      </c>
      <c r="OF248" s="6">
        <f t="shared" si="724"/>
        <v>0</v>
      </c>
      <c r="OG248" s="6">
        <f t="shared" si="724"/>
        <v>0</v>
      </c>
      <c r="OH248" s="6">
        <f t="shared" si="724"/>
        <v>0</v>
      </c>
      <c r="OI248" s="6">
        <f t="shared" si="724"/>
        <v>0</v>
      </c>
      <c r="OJ248" s="6">
        <f t="shared" si="724"/>
        <v>0</v>
      </c>
      <c r="OK248" s="6">
        <f t="shared" si="724"/>
        <v>0</v>
      </c>
      <c r="OL248" s="6">
        <f t="shared" si="724"/>
        <v>0</v>
      </c>
      <c r="OM248" s="6">
        <f t="shared" si="724"/>
        <v>0</v>
      </c>
      <c r="ON248" s="6">
        <f t="shared" si="724"/>
        <v>0</v>
      </c>
      <c r="OO248" s="6">
        <f t="shared" si="724"/>
        <v>0</v>
      </c>
      <c r="OP248" s="6">
        <f t="shared" si="724"/>
        <v>0</v>
      </c>
      <c r="OQ248" s="6">
        <f t="shared" si="724"/>
        <v>0</v>
      </c>
      <c r="OR248" s="6">
        <f t="shared" si="724"/>
        <v>0</v>
      </c>
      <c r="OS248" s="6">
        <f t="shared" si="724"/>
        <v>0</v>
      </c>
      <c r="OT248" s="6">
        <f t="shared" si="724"/>
        <v>0</v>
      </c>
      <c r="OU248" s="6">
        <f t="shared" si="724"/>
        <v>0</v>
      </c>
      <c r="OV248" s="6">
        <f t="shared" si="724"/>
        <v>0</v>
      </c>
      <c r="OW248" s="6">
        <f t="shared" si="724"/>
        <v>0</v>
      </c>
      <c r="OX248" s="6">
        <f t="shared" si="724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5">SUM(LF223, -LF227)</f>
        <v>0.1865</v>
      </c>
      <c r="LG250" s="173">
        <f t="shared" si="725"/>
        <v>0.19750000000000001</v>
      </c>
      <c r="LH250" s="140">
        <f t="shared" si="725"/>
        <v>0.17469999999999999</v>
      </c>
      <c r="LI250" s="114">
        <f t="shared" si="725"/>
        <v>0.16489999999999999</v>
      </c>
      <c r="LJ250" s="173">
        <f t="shared" si="725"/>
        <v>0.17830000000000001</v>
      </c>
      <c r="LK250" s="140">
        <f t="shared" si="725"/>
        <v>0.18659999999999999</v>
      </c>
      <c r="LL250" s="114">
        <f t="shared" si="725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6">SUM(KY224, -KY228)</f>
        <v>0.13969999999999999</v>
      </c>
      <c r="KZ252" s="114">
        <f t="shared" si="726"/>
        <v>0.1482</v>
      </c>
      <c r="LA252" s="173">
        <f t="shared" si="726"/>
        <v>0.14530000000000001</v>
      </c>
      <c r="LB252" s="140">
        <f t="shared" si="726"/>
        <v>0.15679999999999999</v>
      </c>
      <c r="LC252" s="114">
        <f t="shared" si="726"/>
        <v>0.1353</v>
      </c>
      <c r="LD252" s="173">
        <f t="shared" si="726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7">SUM(KK221, -KK223)</f>
        <v>8.2900000000000001E-2</v>
      </c>
      <c r="KL254" s="169">
        <f t="shared" si="727"/>
        <v>8.929999999999999E-2</v>
      </c>
      <c r="KM254" s="239">
        <f t="shared" si="727"/>
        <v>0.10049999999999999</v>
      </c>
      <c r="KN254" s="110">
        <f t="shared" si="727"/>
        <v>0.1021</v>
      </c>
      <c r="KO254" s="266">
        <f t="shared" si="727"/>
        <v>9.7699999999999995E-2</v>
      </c>
      <c r="KP254" s="239">
        <f t="shared" si="727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28">SUM(LP224, -LP227)</f>
        <v>0.19469999999999998</v>
      </c>
      <c r="LQ254" s="140">
        <f t="shared" si="728"/>
        <v>0.20669999999999999</v>
      </c>
      <c r="LR254" s="114">
        <f t="shared" si="728"/>
        <v>0.19400000000000001</v>
      </c>
      <c r="LS254" s="173">
        <f t="shared" si="728"/>
        <v>0.19750000000000001</v>
      </c>
      <c r="LT254" s="140">
        <f t="shared" si="728"/>
        <v>0.18820000000000001</v>
      </c>
      <c r="LU254" s="114">
        <f t="shared" si="728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M254:OX254" si="729">SUM(NO243, -NO250)</f>
        <v>-0.2024</v>
      </c>
      <c r="NP254" s="6">
        <f t="shared" si="729"/>
        <v>0</v>
      </c>
      <c r="NQ254" s="6">
        <f t="shared" si="729"/>
        <v>0</v>
      </c>
      <c r="NR254" s="6">
        <f t="shared" si="729"/>
        <v>0</v>
      </c>
      <c r="NS254" s="6">
        <f t="shared" si="729"/>
        <v>0</v>
      </c>
      <c r="NT254" s="6">
        <f t="shared" si="729"/>
        <v>0</v>
      </c>
      <c r="NU254" s="6">
        <f t="shared" si="729"/>
        <v>0</v>
      </c>
      <c r="NV254" s="6">
        <f t="shared" si="729"/>
        <v>0</v>
      </c>
      <c r="NW254" s="6">
        <f t="shared" si="729"/>
        <v>0</v>
      </c>
      <c r="NX254" s="6">
        <f t="shared" si="729"/>
        <v>0</v>
      </c>
      <c r="NY254" s="6">
        <f t="shared" si="729"/>
        <v>0</v>
      </c>
      <c r="NZ254" s="6">
        <f t="shared" si="729"/>
        <v>0</v>
      </c>
      <c r="OA254" s="6">
        <f t="shared" si="729"/>
        <v>0</v>
      </c>
      <c r="OB254" s="6">
        <f t="shared" si="729"/>
        <v>0</v>
      </c>
      <c r="OC254" s="6">
        <f t="shared" si="729"/>
        <v>0</v>
      </c>
      <c r="OD254" s="6">
        <f t="shared" si="729"/>
        <v>0</v>
      </c>
      <c r="OE254" s="6">
        <f t="shared" si="729"/>
        <v>0</v>
      </c>
      <c r="OF254" s="6">
        <f t="shared" si="729"/>
        <v>0</v>
      </c>
      <c r="OG254" s="6">
        <f t="shared" si="729"/>
        <v>0</v>
      </c>
      <c r="OH254" s="6">
        <f t="shared" si="729"/>
        <v>0</v>
      </c>
      <c r="OI254" s="6">
        <f t="shared" si="729"/>
        <v>0</v>
      </c>
      <c r="OJ254" s="6">
        <f t="shared" si="729"/>
        <v>0</v>
      </c>
      <c r="OK254" s="6">
        <f t="shared" si="729"/>
        <v>0</v>
      </c>
      <c r="OL254" s="6">
        <f t="shared" si="729"/>
        <v>0</v>
      </c>
      <c r="OM254" s="6">
        <f t="shared" si="729"/>
        <v>0</v>
      </c>
      <c r="ON254" s="6">
        <f t="shared" si="729"/>
        <v>0</v>
      </c>
      <c r="OO254" s="6">
        <f t="shared" si="729"/>
        <v>0</v>
      </c>
      <c r="OP254" s="6">
        <f t="shared" si="729"/>
        <v>0</v>
      </c>
      <c r="OQ254" s="6">
        <f t="shared" si="729"/>
        <v>0</v>
      </c>
      <c r="OR254" s="6">
        <f t="shared" si="729"/>
        <v>0</v>
      </c>
      <c r="OS254" s="6">
        <f t="shared" si="729"/>
        <v>0</v>
      </c>
      <c r="OT254" s="6">
        <f t="shared" si="729"/>
        <v>0</v>
      </c>
      <c r="OU254" s="6">
        <f t="shared" si="729"/>
        <v>0</v>
      </c>
      <c r="OV254" s="6">
        <f t="shared" si="729"/>
        <v>0</v>
      </c>
      <c r="OW254" s="6">
        <f t="shared" si="729"/>
        <v>0</v>
      </c>
      <c r="OX254" s="6">
        <f t="shared" si="729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M260:OX260" si="730">SUM(NO249, -NO256)</f>
        <v>0.31679999999999997</v>
      </c>
      <c r="NP260" s="6">
        <f t="shared" si="730"/>
        <v>0</v>
      </c>
      <c r="NQ260" s="6">
        <f t="shared" si="730"/>
        <v>0</v>
      </c>
      <c r="NR260" s="6">
        <f t="shared" si="730"/>
        <v>0</v>
      </c>
      <c r="NS260" s="6">
        <f t="shared" si="730"/>
        <v>0</v>
      </c>
      <c r="NT260" s="6">
        <f t="shared" si="730"/>
        <v>0</v>
      </c>
      <c r="NU260" s="6">
        <f t="shared" si="730"/>
        <v>0</v>
      </c>
      <c r="NV260" s="6">
        <f t="shared" si="730"/>
        <v>0</v>
      </c>
      <c r="NW260" s="6">
        <f t="shared" si="730"/>
        <v>0</v>
      </c>
      <c r="NX260" s="6">
        <f t="shared" si="730"/>
        <v>0</v>
      </c>
      <c r="NY260" s="6">
        <f t="shared" si="730"/>
        <v>0</v>
      </c>
      <c r="NZ260" s="6">
        <f t="shared" si="730"/>
        <v>0</v>
      </c>
      <c r="OA260" s="6">
        <f t="shared" si="730"/>
        <v>0</v>
      </c>
      <c r="OB260" s="6">
        <f t="shared" si="730"/>
        <v>0</v>
      </c>
      <c r="OC260" s="6">
        <f t="shared" si="730"/>
        <v>0</v>
      </c>
      <c r="OD260" s="6">
        <f t="shared" si="730"/>
        <v>0</v>
      </c>
      <c r="OE260" s="6">
        <f t="shared" si="730"/>
        <v>0</v>
      </c>
      <c r="OF260" s="6">
        <f t="shared" si="730"/>
        <v>0</v>
      </c>
      <c r="OG260" s="6">
        <f t="shared" si="730"/>
        <v>0</v>
      </c>
      <c r="OH260" s="6">
        <f t="shared" si="730"/>
        <v>0</v>
      </c>
      <c r="OI260" s="6">
        <f t="shared" si="730"/>
        <v>0</v>
      </c>
      <c r="OJ260" s="6">
        <f t="shared" si="730"/>
        <v>0</v>
      </c>
      <c r="OK260" s="6">
        <f t="shared" si="730"/>
        <v>0</v>
      </c>
      <c r="OL260" s="6">
        <f t="shared" si="730"/>
        <v>0</v>
      </c>
      <c r="OM260" s="6">
        <f t="shared" si="730"/>
        <v>0</v>
      </c>
      <c r="ON260" s="6">
        <f t="shared" si="730"/>
        <v>0</v>
      </c>
      <c r="OO260" s="6">
        <f t="shared" si="730"/>
        <v>0</v>
      </c>
      <c r="OP260" s="6">
        <f t="shared" si="730"/>
        <v>0</v>
      </c>
      <c r="OQ260" s="6">
        <f t="shared" si="730"/>
        <v>0</v>
      </c>
      <c r="OR260" s="6">
        <f t="shared" si="730"/>
        <v>0</v>
      </c>
      <c r="OS260" s="6">
        <f t="shared" si="730"/>
        <v>0</v>
      </c>
      <c r="OT260" s="6">
        <f t="shared" si="730"/>
        <v>0</v>
      </c>
      <c r="OU260" s="6">
        <f t="shared" si="730"/>
        <v>0</v>
      </c>
      <c r="OV260" s="6">
        <f t="shared" si="730"/>
        <v>0</v>
      </c>
      <c r="OW260" s="6">
        <f t="shared" si="730"/>
        <v>0</v>
      </c>
      <c r="OX260" s="6">
        <f t="shared" si="730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1">SUM(LL224, -LL226)</f>
        <v>0.16009999999999999</v>
      </c>
      <c r="LM262" s="172">
        <f t="shared" si="731"/>
        <v>0.15490000000000001</v>
      </c>
      <c r="LN262" s="142">
        <f t="shared" si="731"/>
        <v>0.1585</v>
      </c>
      <c r="LO262" s="112">
        <f t="shared" si="731"/>
        <v>0.1598</v>
      </c>
      <c r="LP262" s="172">
        <f t="shared" si="731"/>
        <v>0.1527</v>
      </c>
      <c r="LQ262" s="142">
        <f t="shared" si="731"/>
        <v>0.15990000000000001</v>
      </c>
      <c r="LR262" s="112">
        <f t="shared" si="731"/>
        <v>0.14899999999999999</v>
      </c>
      <c r="LS262" s="173">
        <f t="shared" si="731"/>
        <v>0.156</v>
      </c>
      <c r="LT262" s="140">
        <f t="shared" si="731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2">SUM(LK225, -LK226)</f>
        <v>0.14829999999999999</v>
      </c>
      <c r="LL264" s="112">
        <f t="shared" si="732"/>
        <v>0.15610000000000002</v>
      </c>
      <c r="LM264" s="173">
        <f t="shared" si="732"/>
        <v>0.15279999999999999</v>
      </c>
      <c r="LN264" s="140">
        <f t="shared" si="732"/>
        <v>0.15529999999999999</v>
      </c>
      <c r="LO264" s="114">
        <f t="shared" si="732"/>
        <v>0.1595</v>
      </c>
      <c r="LP264" s="173">
        <f t="shared" si="732"/>
        <v>0.13880000000000001</v>
      </c>
      <c r="LQ264" s="140">
        <f t="shared" si="732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3">LINEST(HC266:HC267)</f>
        <v>-5.5800000000000009E-2</v>
      </c>
      <c r="HD265" s="505">
        <f t="shared" si="733"/>
        <v>-3.6199999999999989E-2</v>
      </c>
      <c r="HE265" s="505">
        <f t="shared" si="733"/>
        <v>-6.0200000000000024E-2</v>
      </c>
      <c r="HF265" s="505">
        <f t="shared" si="733"/>
        <v>-2.0500000000000001E-2</v>
      </c>
      <c r="HG265" s="505">
        <f t="shared" si="733"/>
        <v>-3.0600000000000006E-2</v>
      </c>
      <c r="HH265" s="505">
        <f t="shared" si="733"/>
        <v>-1.2200000000000006E-2</v>
      </c>
      <c r="HI265" s="505">
        <f t="shared" si="733"/>
        <v>-7.8600000000000031E-2</v>
      </c>
      <c r="HJ265" s="505">
        <f t="shared" si="733"/>
        <v>-8.0299999999999983E-2</v>
      </c>
      <c r="HK265" s="505">
        <f t="shared" si="733"/>
        <v>-7.0800000000000002E-2</v>
      </c>
      <c r="HL265" s="505">
        <f t="shared" si="733"/>
        <v>-6.7700000000000038E-2</v>
      </c>
      <c r="HM265" s="505">
        <f t="shared" si="733"/>
        <v>-6.6000000000000003E-2</v>
      </c>
      <c r="HN265" s="505">
        <f t="shared" si="733"/>
        <v>-8.4799999999999986E-2</v>
      </c>
      <c r="HO265" s="505">
        <f t="shared" si="733"/>
        <v>-0.10070000000000003</v>
      </c>
      <c r="HP265" s="505">
        <f t="shared" si="733"/>
        <v>-9.2500000000000013E-2</v>
      </c>
      <c r="HQ265" s="505">
        <f t="shared" si="733"/>
        <v>-7.9699999999999993E-2</v>
      </c>
      <c r="HR265" s="505">
        <f t="shared" si="733"/>
        <v>-5.6099999999999997E-2</v>
      </c>
      <c r="HS265" s="505">
        <f t="shared" si="733"/>
        <v>-6.5900000000000014E-2</v>
      </c>
      <c r="HT265" s="505">
        <f t="shared" si="733"/>
        <v>-9.0600000000000014E-2</v>
      </c>
      <c r="HU265" s="505">
        <f t="shared" si="733"/>
        <v>-0.10280000000000002</v>
      </c>
      <c r="HV265" s="505">
        <f t="shared" si="733"/>
        <v>-0.1013</v>
      </c>
      <c r="HW265" s="505">
        <f t="shared" si="733"/>
        <v>-6.7100000000000007E-2</v>
      </c>
      <c r="HX265" s="505">
        <f t="shared" si="733"/>
        <v>-9.5200000000000007E-2</v>
      </c>
      <c r="HY265" s="505">
        <f t="shared" si="733"/>
        <v>-0.10010000000000002</v>
      </c>
      <c r="HZ265" s="505">
        <f t="shared" si="733"/>
        <v>-0.10690000000000001</v>
      </c>
      <c r="IA265" s="505">
        <f t="shared" si="733"/>
        <v>-0.10530000000000002</v>
      </c>
      <c r="IB265" s="505">
        <f t="shared" si="733"/>
        <v>-0.10310000000000001</v>
      </c>
      <c r="IC265" s="505">
        <f t="shared" si="733"/>
        <v>-0.10260000000000001</v>
      </c>
      <c r="ID265" s="505">
        <f t="shared" si="733"/>
        <v>-0.1216</v>
      </c>
      <c r="IE265" s="505">
        <f t="shared" si="733"/>
        <v>-0.1807</v>
      </c>
      <c r="IF265" s="505">
        <f t="shared" si="733"/>
        <v>-0.18440000000000004</v>
      </c>
      <c r="IG265" s="505">
        <f t="shared" si="733"/>
        <v>-0.17559999999999995</v>
      </c>
      <c r="IH265" s="505">
        <f t="shared" si="733"/>
        <v>-0.186</v>
      </c>
      <c r="II265" s="505">
        <f t="shared" ref="II265:JN265" si="734">LINEST(II266:II267)</f>
        <v>-0.18880000000000008</v>
      </c>
      <c r="IJ265" s="505">
        <f t="shared" si="734"/>
        <v>-0.15110000000000001</v>
      </c>
      <c r="IK265" s="505">
        <f t="shared" si="734"/>
        <v>-0.1648</v>
      </c>
      <c r="IL265" s="505">
        <f t="shared" si="734"/>
        <v>-0.1896000000000001</v>
      </c>
      <c r="IM265" s="505">
        <f t="shared" si="734"/>
        <v>-0.21000000000000005</v>
      </c>
      <c r="IN265" s="505">
        <f t="shared" si="734"/>
        <v>-0.20800000000000002</v>
      </c>
      <c r="IO265" s="505">
        <f t="shared" si="734"/>
        <v>-0.1974000000000001</v>
      </c>
      <c r="IP265" s="505">
        <f t="shared" si="734"/>
        <v>-0.1968</v>
      </c>
      <c r="IQ265" s="505">
        <f t="shared" si="734"/>
        <v>-0.1638</v>
      </c>
      <c r="IR265" s="505">
        <f t="shared" si="734"/>
        <v>-0.1598</v>
      </c>
      <c r="IS265" s="505">
        <f t="shared" si="734"/>
        <v>-0.16049999999999998</v>
      </c>
      <c r="IT265" s="505">
        <f t="shared" si="734"/>
        <v>-0.16349999999999998</v>
      </c>
      <c r="IU265" s="505">
        <f t="shared" si="734"/>
        <v>-0.16020000000000001</v>
      </c>
      <c r="IV265" s="505">
        <f t="shared" si="734"/>
        <v>-0.14810000000000006</v>
      </c>
      <c r="IW265" s="505">
        <f t="shared" si="734"/>
        <v>-0.1484</v>
      </c>
      <c r="IX265" s="505">
        <f t="shared" si="734"/>
        <v>-0.14650000000000002</v>
      </c>
      <c r="IY265" s="505">
        <f t="shared" si="734"/>
        <v>-0.12410000000000003</v>
      </c>
      <c r="IZ265" s="505">
        <f t="shared" si="734"/>
        <v>-0.1203</v>
      </c>
      <c r="JA265" s="505">
        <f t="shared" si="734"/>
        <v>-0.10510000000000001</v>
      </c>
      <c r="JB265" s="505">
        <f t="shared" si="734"/>
        <v>-2.5400000000000013E-2</v>
      </c>
      <c r="JC265" s="505">
        <f t="shared" si="734"/>
        <v>-2.3700000000000013E-2</v>
      </c>
      <c r="JD265" s="505">
        <f t="shared" si="734"/>
        <v>-2.470000000000001E-2</v>
      </c>
      <c r="JE265" s="505">
        <f t="shared" si="734"/>
        <v>-1.3500000000000002E-2</v>
      </c>
      <c r="JF265" s="505">
        <f t="shared" si="734"/>
        <v>1.0200000000000002E-2</v>
      </c>
      <c r="JG265" s="505">
        <f t="shared" si="734"/>
        <v>5.2999999999999992E-3</v>
      </c>
      <c r="JH265" s="505">
        <f t="shared" si="734"/>
        <v>-1.6E-2</v>
      </c>
      <c r="JI265" s="505">
        <f t="shared" si="734"/>
        <v>-3.2600000000000004E-2</v>
      </c>
      <c r="JJ265" s="505">
        <f t="shared" si="734"/>
        <v>-2.9100000000000004E-2</v>
      </c>
      <c r="JK265" s="505">
        <f t="shared" si="734"/>
        <v>-5.9800000000000006E-2</v>
      </c>
      <c r="JL265" s="505">
        <f t="shared" si="734"/>
        <v>-5.8200000000000009E-2</v>
      </c>
      <c r="JM265" s="505">
        <f t="shared" si="734"/>
        <v>-5.8000000000000003E-2</v>
      </c>
      <c r="JN265" s="505">
        <f t="shared" si="734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5">SUM(LK221, -LK225)</f>
        <v>0.10730000000000001</v>
      </c>
      <c r="LL266" s="201">
        <f t="shared" si="735"/>
        <v>9.3699999999999992E-2</v>
      </c>
      <c r="LM266" s="173">
        <f t="shared" si="735"/>
        <v>8.1100000000000005E-2</v>
      </c>
      <c r="LN266" s="140">
        <f t="shared" si="735"/>
        <v>7.8600000000000003E-2</v>
      </c>
      <c r="LO266" s="114">
        <f t="shared" si="735"/>
        <v>9.5400000000000013E-2</v>
      </c>
      <c r="LP266" s="173">
        <f t="shared" si="735"/>
        <v>0.10639999999999999</v>
      </c>
      <c r="LQ266" s="140">
        <f t="shared" si="735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M266:OX266" si="736">SUM(NO255, -NO262)</f>
        <v>-0.51919999999999999</v>
      </c>
      <c r="NP266" s="6">
        <f t="shared" si="736"/>
        <v>0</v>
      </c>
      <c r="NQ266" s="6">
        <f t="shared" si="736"/>
        <v>0</v>
      </c>
      <c r="NR266" s="6">
        <f t="shared" si="736"/>
        <v>0</v>
      </c>
      <c r="NS266" s="6">
        <f t="shared" si="736"/>
        <v>0</v>
      </c>
      <c r="NT266" s="6">
        <f t="shared" si="736"/>
        <v>0</v>
      </c>
      <c r="NU266" s="6">
        <f t="shared" si="736"/>
        <v>0</v>
      </c>
      <c r="NV266" s="6">
        <f t="shared" si="736"/>
        <v>0</v>
      </c>
      <c r="NW266" s="6">
        <f t="shared" si="736"/>
        <v>0</v>
      </c>
      <c r="NX266" s="6">
        <f t="shared" si="736"/>
        <v>0</v>
      </c>
      <c r="NY266" s="6">
        <f t="shared" si="736"/>
        <v>0</v>
      </c>
      <c r="NZ266" s="6">
        <f t="shared" si="736"/>
        <v>0</v>
      </c>
      <c r="OA266" s="6">
        <f t="shared" si="736"/>
        <v>0</v>
      </c>
      <c r="OB266" s="6">
        <f t="shared" si="736"/>
        <v>0</v>
      </c>
      <c r="OC266" s="6">
        <f t="shared" si="736"/>
        <v>0</v>
      </c>
      <c r="OD266" s="6">
        <f t="shared" si="736"/>
        <v>0</v>
      </c>
      <c r="OE266" s="6">
        <f t="shared" si="736"/>
        <v>0</v>
      </c>
      <c r="OF266" s="6">
        <f t="shared" si="736"/>
        <v>0</v>
      </c>
      <c r="OG266" s="6">
        <f t="shared" si="736"/>
        <v>0</v>
      </c>
      <c r="OH266" s="6">
        <f t="shared" si="736"/>
        <v>0</v>
      </c>
      <c r="OI266" s="6">
        <f t="shared" si="736"/>
        <v>0</v>
      </c>
      <c r="OJ266" s="6">
        <f t="shared" si="736"/>
        <v>0</v>
      </c>
      <c r="OK266" s="6">
        <f t="shared" si="736"/>
        <v>0</v>
      </c>
      <c r="OL266" s="6">
        <f t="shared" si="736"/>
        <v>0</v>
      </c>
      <c r="OM266" s="6">
        <f t="shared" si="736"/>
        <v>0</v>
      </c>
      <c r="ON266" s="6">
        <f t="shared" si="736"/>
        <v>0</v>
      </c>
      <c r="OO266" s="6">
        <f t="shared" si="736"/>
        <v>0</v>
      </c>
      <c r="OP266" s="6">
        <f t="shared" si="736"/>
        <v>0</v>
      </c>
      <c r="OQ266" s="6">
        <f t="shared" si="736"/>
        <v>0</v>
      </c>
      <c r="OR266" s="6">
        <f t="shared" si="736"/>
        <v>0</v>
      </c>
      <c r="OS266" s="6">
        <f t="shared" si="736"/>
        <v>0</v>
      </c>
      <c r="OT266" s="6">
        <f t="shared" si="736"/>
        <v>0</v>
      </c>
      <c r="OU266" s="6">
        <f t="shared" si="736"/>
        <v>0</v>
      </c>
      <c r="OV266" s="6">
        <f t="shared" si="736"/>
        <v>0</v>
      </c>
      <c r="OW266" s="6">
        <f t="shared" si="736"/>
        <v>0</v>
      </c>
      <c r="OX266" s="6">
        <f t="shared" si="736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M272:OX272" si="737">SUM(NO261, -NO268)</f>
        <v>0.83599999999999997</v>
      </c>
      <c r="NP272" s="6">
        <f t="shared" si="737"/>
        <v>0</v>
      </c>
      <c r="NQ272" s="6">
        <f t="shared" si="737"/>
        <v>0</v>
      </c>
      <c r="NR272" s="6">
        <f t="shared" si="737"/>
        <v>0</v>
      </c>
      <c r="NS272" s="6">
        <f t="shared" si="737"/>
        <v>0</v>
      </c>
      <c r="NT272" s="6">
        <f t="shared" si="737"/>
        <v>0</v>
      </c>
      <c r="NU272" s="6">
        <f t="shared" si="737"/>
        <v>0</v>
      </c>
      <c r="NV272" s="6">
        <f t="shared" si="737"/>
        <v>0</v>
      </c>
      <c r="NW272" s="6">
        <f t="shared" si="737"/>
        <v>0</v>
      </c>
      <c r="NX272" s="6">
        <f t="shared" si="737"/>
        <v>0</v>
      </c>
      <c r="NY272" s="6">
        <f t="shared" si="737"/>
        <v>0</v>
      </c>
      <c r="NZ272" s="6">
        <f t="shared" si="737"/>
        <v>0</v>
      </c>
      <c r="OA272" s="6">
        <f t="shared" si="737"/>
        <v>0</v>
      </c>
      <c r="OB272" s="6">
        <f t="shared" si="737"/>
        <v>0</v>
      </c>
      <c r="OC272" s="6">
        <f t="shared" si="737"/>
        <v>0</v>
      </c>
      <c r="OD272" s="6">
        <f t="shared" si="737"/>
        <v>0</v>
      </c>
      <c r="OE272" s="6">
        <f t="shared" si="737"/>
        <v>0</v>
      </c>
      <c r="OF272" s="6">
        <f t="shared" si="737"/>
        <v>0</v>
      </c>
      <c r="OG272" s="6">
        <f t="shared" si="737"/>
        <v>0</v>
      </c>
      <c r="OH272" s="6">
        <f t="shared" si="737"/>
        <v>0</v>
      </c>
      <c r="OI272" s="6">
        <f t="shared" si="737"/>
        <v>0</v>
      </c>
      <c r="OJ272" s="6">
        <f t="shared" si="737"/>
        <v>0</v>
      </c>
      <c r="OK272" s="6">
        <f t="shared" si="737"/>
        <v>0</v>
      </c>
      <c r="OL272" s="6">
        <f t="shared" si="737"/>
        <v>0</v>
      </c>
      <c r="OM272" s="6">
        <f t="shared" si="737"/>
        <v>0</v>
      </c>
      <c r="ON272" s="6">
        <f t="shared" si="737"/>
        <v>0</v>
      </c>
      <c r="OO272" s="6">
        <f t="shared" si="737"/>
        <v>0</v>
      </c>
      <c r="OP272" s="6">
        <f t="shared" si="737"/>
        <v>0</v>
      </c>
      <c r="OQ272" s="6">
        <f t="shared" si="737"/>
        <v>0</v>
      </c>
      <c r="OR272" s="6">
        <f t="shared" si="737"/>
        <v>0</v>
      </c>
      <c r="OS272" s="6">
        <f t="shared" si="737"/>
        <v>0</v>
      </c>
      <c r="OT272" s="6">
        <f t="shared" si="737"/>
        <v>0</v>
      </c>
      <c r="OU272" s="6">
        <f t="shared" si="737"/>
        <v>0</v>
      </c>
      <c r="OV272" s="6">
        <f t="shared" si="737"/>
        <v>0</v>
      </c>
      <c r="OW272" s="6">
        <f t="shared" si="737"/>
        <v>0</v>
      </c>
      <c r="OX272" s="6">
        <f t="shared" si="737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38">SUM(LU222, -LU223)</f>
        <v>0.105</v>
      </c>
      <c r="LV274" s="181">
        <f t="shared" si="738"/>
        <v>0.1111</v>
      </c>
      <c r="LW274" s="160">
        <f t="shared" si="738"/>
        <v>9.6600000000000005E-2</v>
      </c>
      <c r="LX274" s="201">
        <f t="shared" si="738"/>
        <v>0.09</v>
      </c>
      <c r="LY274" s="181">
        <f t="shared" si="738"/>
        <v>0.10250000000000001</v>
      </c>
      <c r="LZ274" s="160">
        <f t="shared" si="738"/>
        <v>0.10139999999999999</v>
      </c>
      <c r="MA274" s="201">
        <f t="shared" si="738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39">SUM(LG222, -LG223)</f>
        <v>6.1899999999999997E-2</v>
      </c>
      <c r="LH276" s="142">
        <f t="shared" si="739"/>
        <v>5.3800000000000001E-2</v>
      </c>
      <c r="LI276" s="112">
        <f t="shared" si="739"/>
        <v>7.3700000000000002E-2</v>
      </c>
      <c r="LJ276" s="172">
        <f t="shared" si="739"/>
        <v>7.909999999999999E-2</v>
      </c>
      <c r="LK276" s="142">
        <f t="shared" si="739"/>
        <v>5.4000000000000006E-2</v>
      </c>
      <c r="LL276" s="110">
        <f t="shared" si="739"/>
        <v>6.0700000000000004E-2</v>
      </c>
      <c r="LM276" s="170">
        <f t="shared" si="739"/>
        <v>5.1900000000000002E-2</v>
      </c>
      <c r="LN276" s="138">
        <f t="shared" si="739"/>
        <v>5.3800000000000001E-2</v>
      </c>
      <c r="LO276" s="110">
        <f t="shared" si="739"/>
        <v>5.8499999999999996E-2</v>
      </c>
      <c r="LP276" s="170">
        <f t="shared" si="739"/>
        <v>6.2299999999999994E-2</v>
      </c>
      <c r="LQ276" s="138">
        <f t="shared" si="739"/>
        <v>6.7399999999999988E-2</v>
      </c>
      <c r="LR276" s="110">
        <f t="shared" si="739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0">SUM(LU225, -LU226)</f>
        <v>0.1011</v>
      </c>
      <c r="LV276" s="173">
        <f t="shared" si="740"/>
        <v>8.4000000000000005E-2</v>
      </c>
      <c r="LW276" s="140">
        <f t="shared" si="740"/>
        <v>8.199999999999999E-2</v>
      </c>
      <c r="LX276" s="114">
        <f t="shared" si="740"/>
        <v>7.9899999999999999E-2</v>
      </c>
      <c r="LY276" s="173">
        <f t="shared" si="740"/>
        <v>9.3600000000000003E-2</v>
      </c>
      <c r="LZ276" s="140">
        <f t="shared" si="740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1">SUM(LL226, -LL228)</f>
        <v>3.1799999999999995E-2</v>
      </c>
      <c r="LM278" s="173">
        <f t="shared" si="741"/>
        <v>4.0899999999999992E-2</v>
      </c>
      <c r="LN278" s="140">
        <f t="shared" si="741"/>
        <v>4.5699999999999991E-2</v>
      </c>
      <c r="LO278" s="201">
        <f t="shared" si="741"/>
        <v>5.0900000000000015E-2</v>
      </c>
      <c r="LP278" s="173">
        <f t="shared" si="741"/>
        <v>5.2799999999999986E-2</v>
      </c>
      <c r="LQ278" s="160">
        <f t="shared" si="741"/>
        <v>5.5199999999999985E-2</v>
      </c>
      <c r="LR278" s="114">
        <f t="shared" ref="LR278:LW278" si="742">SUM(LR223, -LR225)</f>
        <v>5.5899999999999991E-2</v>
      </c>
      <c r="LS278" s="173">
        <f t="shared" si="742"/>
        <v>6.1100000000000002E-2</v>
      </c>
      <c r="LT278" s="140">
        <f t="shared" si="742"/>
        <v>6.4200000000000007E-2</v>
      </c>
      <c r="LU278" s="114">
        <f t="shared" si="742"/>
        <v>5.7700000000000001E-2</v>
      </c>
      <c r="LV278" s="173">
        <f t="shared" si="742"/>
        <v>5.9200000000000003E-2</v>
      </c>
      <c r="LW278" s="140">
        <f t="shared" si="742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>SUM(NH226, -NH228)</f>
        <v>2.6299999999999997E-2</v>
      </c>
      <c r="NI278" s="110">
        <f>SUM(NI226, -NI228)</f>
        <v>2.8900000000000002E-2</v>
      </c>
      <c r="NJ278" s="170">
        <f>SUM(NJ226, -NJ228)</f>
        <v>2.35E-2</v>
      </c>
      <c r="NK278" s="114">
        <f>SUM(NK226, -NK228)</f>
        <v>2.7899999999999994E-2</v>
      </c>
      <c r="NL278" s="114">
        <f>SUM(NL226, -NL228)</f>
        <v>2.8099999999999993E-2</v>
      </c>
      <c r="NM278" s="114">
        <f>SUM(NM226, -NM228)</f>
        <v>2.3100000000000002E-2</v>
      </c>
      <c r="NN278" s="112">
        <f>SUM(NN224, -NN225)</f>
        <v>3.3399999999999999E-2</v>
      </c>
      <c r="NO278" s="6">
        <f t="shared" ref="NM278:OX278" si="743">SUM(NO267, -NO274)</f>
        <v>-1.3552</v>
      </c>
      <c r="NP278" s="6">
        <f t="shared" si="743"/>
        <v>0</v>
      </c>
      <c r="NQ278" s="6">
        <f t="shared" si="743"/>
        <v>0</v>
      </c>
      <c r="NR278" s="6">
        <f t="shared" si="743"/>
        <v>0</v>
      </c>
      <c r="NS278" s="6">
        <f t="shared" si="743"/>
        <v>0</v>
      </c>
      <c r="NT278" s="6">
        <f t="shared" si="743"/>
        <v>0</v>
      </c>
      <c r="NU278" s="6">
        <f t="shared" si="743"/>
        <v>0</v>
      </c>
      <c r="NV278" s="6">
        <f t="shared" si="743"/>
        <v>0</v>
      </c>
      <c r="NW278" s="6">
        <f t="shared" si="743"/>
        <v>0</v>
      </c>
      <c r="NX278" s="6">
        <f t="shared" si="743"/>
        <v>0</v>
      </c>
      <c r="NY278" s="6">
        <f t="shared" si="743"/>
        <v>0</v>
      </c>
      <c r="NZ278" s="6">
        <f t="shared" si="743"/>
        <v>0</v>
      </c>
      <c r="OA278" s="6">
        <f t="shared" si="743"/>
        <v>0</v>
      </c>
      <c r="OB278" s="6">
        <f t="shared" si="743"/>
        <v>0</v>
      </c>
      <c r="OC278" s="6">
        <f t="shared" si="743"/>
        <v>0</v>
      </c>
      <c r="OD278" s="6">
        <f t="shared" si="743"/>
        <v>0</v>
      </c>
      <c r="OE278" s="6">
        <f t="shared" si="743"/>
        <v>0</v>
      </c>
      <c r="OF278" s="6">
        <f t="shared" si="743"/>
        <v>0</v>
      </c>
      <c r="OG278" s="6">
        <f t="shared" si="743"/>
        <v>0</v>
      </c>
      <c r="OH278" s="6">
        <f t="shared" si="743"/>
        <v>0</v>
      </c>
      <c r="OI278" s="6">
        <f t="shared" si="743"/>
        <v>0</v>
      </c>
      <c r="OJ278" s="6">
        <f t="shared" si="743"/>
        <v>0</v>
      </c>
      <c r="OK278" s="6">
        <f t="shared" si="743"/>
        <v>0</v>
      </c>
      <c r="OL278" s="6">
        <f t="shared" si="743"/>
        <v>0</v>
      </c>
      <c r="OM278" s="6">
        <f t="shared" si="743"/>
        <v>0</v>
      </c>
      <c r="ON278" s="6">
        <f t="shared" si="743"/>
        <v>0</v>
      </c>
      <c r="OO278" s="6">
        <f t="shared" si="743"/>
        <v>0</v>
      </c>
      <c r="OP278" s="6">
        <f t="shared" si="743"/>
        <v>0</v>
      </c>
      <c r="OQ278" s="6">
        <f t="shared" si="743"/>
        <v>0</v>
      </c>
      <c r="OR278" s="6">
        <f t="shared" si="743"/>
        <v>0</v>
      </c>
      <c r="OS278" s="6">
        <f t="shared" si="743"/>
        <v>0</v>
      </c>
      <c r="OT278" s="6">
        <f t="shared" si="743"/>
        <v>0</v>
      </c>
      <c r="OU278" s="6">
        <f t="shared" si="743"/>
        <v>0</v>
      </c>
      <c r="OV278" s="6">
        <f t="shared" si="743"/>
        <v>0</v>
      </c>
      <c r="OW278" s="6">
        <f t="shared" si="743"/>
        <v>0</v>
      </c>
      <c r="OX278" s="6">
        <f t="shared" si="743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M286:OX286" si="744">SUM(NO275, -NO282)</f>
        <v>0</v>
      </c>
      <c r="NP286" s="6">
        <f t="shared" si="744"/>
        <v>0</v>
      </c>
      <c r="NQ286" s="6">
        <f t="shared" si="744"/>
        <v>0</v>
      </c>
      <c r="NR286" s="6">
        <f t="shared" si="744"/>
        <v>0</v>
      </c>
      <c r="NS286" s="6">
        <f t="shared" si="744"/>
        <v>0</v>
      </c>
      <c r="NT286" s="6">
        <f t="shared" si="744"/>
        <v>0</v>
      </c>
      <c r="NU286" s="6">
        <f t="shared" si="744"/>
        <v>0</v>
      </c>
      <c r="NV286" s="6">
        <f t="shared" si="744"/>
        <v>0</v>
      </c>
      <c r="NW286" s="6">
        <f t="shared" si="744"/>
        <v>0</v>
      </c>
      <c r="NX286" s="6">
        <f t="shared" si="744"/>
        <v>0</v>
      </c>
      <c r="NY286" s="6">
        <f t="shared" si="744"/>
        <v>0</v>
      </c>
      <c r="NZ286" s="6">
        <f t="shared" si="744"/>
        <v>0</v>
      </c>
      <c r="OA286" s="6">
        <f t="shared" si="744"/>
        <v>0</v>
      </c>
      <c r="OB286" s="6">
        <f t="shared" si="744"/>
        <v>0</v>
      </c>
      <c r="OC286" s="6">
        <f t="shared" si="744"/>
        <v>0</v>
      </c>
      <c r="OD286" s="6">
        <f t="shared" si="744"/>
        <v>0</v>
      </c>
      <c r="OE286" s="6">
        <f t="shared" si="744"/>
        <v>0</v>
      </c>
      <c r="OF286" s="6">
        <f t="shared" si="744"/>
        <v>0</v>
      </c>
      <c r="OG286" s="6">
        <f t="shared" si="744"/>
        <v>0</v>
      </c>
      <c r="OH286" s="6">
        <f t="shared" si="744"/>
        <v>0</v>
      </c>
      <c r="OI286" s="6">
        <f t="shared" si="744"/>
        <v>0</v>
      </c>
      <c r="OJ286" s="6">
        <f t="shared" si="744"/>
        <v>0</v>
      </c>
      <c r="OK286" s="6">
        <f t="shared" si="744"/>
        <v>0</v>
      </c>
      <c r="OL286" s="6">
        <f t="shared" si="744"/>
        <v>0</v>
      </c>
      <c r="OM286" s="6">
        <f t="shared" si="744"/>
        <v>0</v>
      </c>
      <c r="ON286" s="6">
        <f t="shared" si="744"/>
        <v>0</v>
      </c>
      <c r="OO286" s="6">
        <f t="shared" si="744"/>
        <v>0</v>
      </c>
      <c r="OP286" s="6">
        <f t="shared" si="744"/>
        <v>0</v>
      </c>
      <c r="OQ286" s="6">
        <f t="shared" si="744"/>
        <v>0</v>
      </c>
      <c r="OR286" s="6">
        <f t="shared" si="744"/>
        <v>0</v>
      </c>
      <c r="OS286" s="6">
        <f t="shared" si="744"/>
        <v>0</v>
      </c>
      <c r="OT286" s="6">
        <f t="shared" si="744"/>
        <v>0</v>
      </c>
      <c r="OU286" s="6">
        <f t="shared" si="744"/>
        <v>0</v>
      </c>
      <c r="OV286" s="6">
        <f t="shared" si="744"/>
        <v>0</v>
      </c>
      <c r="OW286" s="6">
        <f t="shared" si="744"/>
        <v>0</v>
      </c>
      <c r="OX286" s="6">
        <f t="shared" si="744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5">SUM(KO224, -KO225)</f>
        <v>5.6000000000000008E-3</v>
      </c>
      <c r="KP290" s="142">
        <f t="shared" si="745"/>
        <v>0.01</v>
      </c>
      <c r="KQ290" s="112">
        <f t="shared" si="745"/>
        <v>6.9999999999999988E-4</v>
      </c>
      <c r="KR290" s="172">
        <f t="shared" si="745"/>
        <v>5.5999999999999991E-3</v>
      </c>
      <c r="KS290" s="142">
        <f t="shared" si="745"/>
        <v>4.4000000000000003E-3</v>
      </c>
      <c r="KT290" s="112">
        <f t="shared" si="745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6">SUM(LC227, -LC228)</f>
        <v>2.9999999999999472E-4</v>
      </c>
      <c r="LD290" s="172">
        <f t="shared" si="746"/>
        <v>9.8000000000000032E-3</v>
      </c>
      <c r="LE290" s="142">
        <f t="shared" si="746"/>
        <v>4.7999999999999987E-3</v>
      </c>
      <c r="LF290" s="112">
        <f t="shared" si="746"/>
        <v>3.0999999999999917E-3</v>
      </c>
      <c r="LG290" s="172">
        <f t="shared" si="746"/>
        <v>4.3999999999999873E-3</v>
      </c>
      <c r="LH290" s="142">
        <f t="shared" si="746"/>
        <v>3.0000000000000859E-4</v>
      </c>
      <c r="LI290" s="112">
        <f t="shared" si="746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47">LINEST(JU297:JU298)</f>
        <v>-1.1800000000000005E-2</v>
      </c>
      <c r="JV296" s="505">
        <f t="shared" si="747"/>
        <v>3.700000000000001E-3</v>
      </c>
      <c r="JW296" s="505">
        <f t="shared" si="747"/>
        <v>3.7500000000000006E-2</v>
      </c>
      <c r="JX296" s="505">
        <f t="shared" si="747"/>
        <v>1.8699999999999998E-2</v>
      </c>
      <c r="JY296" s="505">
        <f t="shared" si="747"/>
        <v>1.9299999999999998E-2</v>
      </c>
      <c r="JZ296" s="505">
        <f t="shared" si="747"/>
        <v>4.4600000000000001E-2</v>
      </c>
      <c r="KA296" s="505">
        <f t="shared" si="747"/>
        <v>5.4900000000000018E-2</v>
      </c>
      <c r="KB296" s="505">
        <f t="shared" si="747"/>
        <v>4.8300000000000017E-2</v>
      </c>
      <c r="KC296" s="505">
        <f t="shared" si="747"/>
        <v>4.6100000000000009E-2</v>
      </c>
      <c r="KD296" s="505">
        <f t="shared" si="747"/>
        <v>0.11140000000000004</v>
      </c>
      <c r="KE296" s="505">
        <f t="shared" si="747"/>
        <v>9.9799999999999986E-2</v>
      </c>
      <c r="KF296" s="505">
        <f t="shared" si="747"/>
        <v>8.9099999999999999E-2</v>
      </c>
      <c r="KG296" s="505">
        <f t="shared" si="747"/>
        <v>4.8500000000000029E-2</v>
      </c>
      <c r="KH296" s="505">
        <f t="shared" si="747"/>
        <v>6.4700000000000008E-2</v>
      </c>
      <c r="KI296" s="505">
        <f t="shared" si="747"/>
        <v>0.10620000000000004</v>
      </c>
      <c r="KJ296" s="505">
        <f t="shared" si="747"/>
        <v>0.12830000000000005</v>
      </c>
      <c r="KK296" s="505">
        <f t="shared" si="747"/>
        <v>0.12830000000000005</v>
      </c>
      <c r="KL296" s="505">
        <f t="shared" si="747"/>
        <v>0.14269999999999999</v>
      </c>
      <c r="KM296" s="505">
        <f t="shared" si="747"/>
        <v>0.17369999999999997</v>
      </c>
      <c r="KN296" s="505">
        <f t="shared" si="747"/>
        <v>0.17560000000000003</v>
      </c>
      <c r="KO296" s="505">
        <f t="shared" si="747"/>
        <v>0.16739999999999999</v>
      </c>
      <c r="KP296" s="505">
        <f t="shared" si="747"/>
        <v>0.15839999999999999</v>
      </c>
      <c r="KQ296" s="505">
        <f t="shared" si="747"/>
        <v>0.15940000000000007</v>
      </c>
      <c r="KR296" s="505">
        <f t="shared" si="747"/>
        <v>0.13700000000000001</v>
      </c>
      <c r="KS296" s="505">
        <f t="shared" si="747"/>
        <v>0.17629999999999998</v>
      </c>
      <c r="KT296" s="505">
        <f t="shared" si="747"/>
        <v>0.19410000000000011</v>
      </c>
      <c r="KU296" s="505">
        <f t="shared" si="747"/>
        <v>0.24349999999999999</v>
      </c>
      <c r="KV296" s="505">
        <f t="shared" si="747"/>
        <v>0.2117</v>
      </c>
      <c r="KW296" s="505">
        <f t="shared" si="747"/>
        <v>0.21610000000000001</v>
      </c>
      <c r="KX296" s="505">
        <f t="shared" si="747"/>
        <v>0.22110000000000013</v>
      </c>
      <c r="KY296" s="505">
        <f t="shared" si="747"/>
        <v>0.23050000000000001</v>
      </c>
      <c r="KZ296" s="505">
        <f t="shared" si="747"/>
        <v>0.26900000000000013</v>
      </c>
      <c r="LA296" s="505">
        <f t="shared" ref="LA296:MD296" si="748">LINEST(LA297:LA298)</f>
        <v>0.24310000000000009</v>
      </c>
      <c r="LB296" s="505">
        <f t="shared" si="748"/>
        <v>0.26890000000000008</v>
      </c>
      <c r="LC296" s="505">
        <f t="shared" si="748"/>
        <v>0.24470000000000006</v>
      </c>
      <c r="LD296" s="505">
        <f t="shared" si="748"/>
        <v>0.2651</v>
      </c>
      <c r="LE296" s="505">
        <f t="shared" si="748"/>
        <v>0.29019999999999996</v>
      </c>
      <c r="LF296" s="505">
        <f t="shared" si="748"/>
        <v>0.29970000000000008</v>
      </c>
      <c r="LG296" s="505">
        <f t="shared" ref="LG296:LO296" si="749">LINEST(LG297:LG298)</f>
        <v>0.2787</v>
      </c>
      <c r="LH296" s="505">
        <f t="shared" si="749"/>
        <v>0.20290000000000002</v>
      </c>
      <c r="LI296" s="505">
        <f t="shared" si="749"/>
        <v>0.23370000000000002</v>
      </c>
      <c r="LJ296" s="505">
        <f t="shared" si="749"/>
        <v>0.23290000000000011</v>
      </c>
      <c r="LK296" s="505">
        <f t="shared" si="749"/>
        <v>0.2556000000000001</v>
      </c>
      <c r="LL296" s="505">
        <f t="shared" si="749"/>
        <v>0.2477</v>
      </c>
      <c r="LM296" s="505">
        <f t="shared" si="749"/>
        <v>0.22640000000000007</v>
      </c>
      <c r="LN296" s="505">
        <f t="shared" si="749"/>
        <v>0.23190000000000008</v>
      </c>
      <c r="LO296" s="505">
        <f t="shared" si="749"/>
        <v>0.22830000000000003</v>
      </c>
      <c r="LP296" s="505">
        <f t="shared" si="748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48"/>
        <v>0.27300000000000002</v>
      </c>
      <c r="LT296" s="505">
        <f t="shared" si="748"/>
        <v>0.27979999999999999</v>
      </c>
      <c r="LU296" s="505">
        <f t="shared" si="748"/>
        <v>0.26380000000000003</v>
      </c>
      <c r="LV296" s="505">
        <f t="shared" si="748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48"/>
        <v>0.25370000000000004</v>
      </c>
      <c r="LZ296" s="505">
        <f t="shared" si="748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48"/>
        <v>0.2681</v>
      </c>
      <c r="MD296" s="505">
        <f t="shared" si="748"/>
        <v>0.26080000000000003</v>
      </c>
      <c r="ME296" s="505">
        <f t="shared" ref="ME296:MK296" si="750">LINEST(ME297:ME298)</f>
        <v>0.24580000000000005</v>
      </c>
      <c r="MF296" s="505">
        <f t="shared" si="750"/>
        <v>0.21140000000000009</v>
      </c>
      <c r="MG296" s="505">
        <f t="shared" si="750"/>
        <v>0.23190000000000008</v>
      </c>
      <c r="MH296" s="505">
        <f t="shared" si="750"/>
        <v>0.24929999999999999</v>
      </c>
      <c r="MI296" s="505">
        <f t="shared" si="750"/>
        <v>0.29560000000000008</v>
      </c>
      <c r="MJ296" s="505">
        <f t="shared" si="750"/>
        <v>0.31120000000000003</v>
      </c>
      <c r="MK296" s="505">
        <f t="shared" si="750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7">
        <v>-9.4000000000000004E-3</v>
      </c>
      <c r="MN300" s="301">
        <v>-1.7399999999999999E-2</v>
      </c>
      <c r="MO300" s="301">
        <v>-2.3699999999999999E-2</v>
      </c>
      <c r="MP300" s="537">
        <v>-1.7899999999999999E-2</v>
      </c>
      <c r="MQ300" s="301">
        <v>-3.09E-2</v>
      </c>
      <c r="MR300" s="304">
        <v>-4.1000000000000002E-2</v>
      </c>
      <c r="MS300" s="537">
        <v>-4.5600000000000002E-2</v>
      </c>
      <c r="MT300" s="301">
        <v>-5.8900000000000001E-2</v>
      </c>
      <c r="MU300" s="301">
        <v>-5.16E-2</v>
      </c>
      <c r="MV300" s="537">
        <v>-3.6400000000000002E-2</v>
      </c>
      <c r="MW300" s="301">
        <v>-4.4499999999999998E-2</v>
      </c>
      <c r="MX300" s="301">
        <v>-6.2100000000000002E-2</v>
      </c>
      <c r="MY300" s="537">
        <v>-6.6699999999999995E-2</v>
      </c>
      <c r="MZ300" s="301">
        <v>-6.83E-2</v>
      </c>
      <c r="NA300" s="301">
        <v>-7.7499999999999999E-2</v>
      </c>
      <c r="NB300" s="537">
        <v>-9.5100000000000004E-2</v>
      </c>
      <c r="NC300" s="301">
        <v>-8.6499999999999994E-2</v>
      </c>
      <c r="ND300" s="301">
        <v>-7.6399999999999996E-2</v>
      </c>
      <c r="NE300" s="537">
        <v>-8.43E-2</v>
      </c>
      <c r="NF300" s="301">
        <v>-9.1700000000000004E-2</v>
      </c>
      <c r="NG300" s="301">
        <v>-7.7899999999999997E-2</v>
      </c>
      <c r="NH300" s="537">
        <v>-6.6199999999999995E-2</v>
      </c>
      <c r="NI300" s="301">
        <v>-6.2600000000000003E-2</v>
      </c>
      <c r="NJ300" s="301">
        <v>-5.7099999999999998E-2</v>
      </c>
      <c r="NK300" s="537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9">
        <v>8.6E-3</v>
      </c>
      <c r="ND303" s="542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8">
        <v>-9.4000000000000004E-3</v>
      </c>
      <c r="MN309" s="539">
        <v>-1.7399999999999999E-2</v>
      </c>
      <c r="MO309" s="540">
        <v>-2.92E-2</v>
      </c>
      <c r="MP309" s="541">
        <v>-1.04E-2</v>
      </c>
      <c r="MQ309" s="539">
        <v>-1.2999999999999999E-2</v>
      </c>
      <c r="MR309" s="542">
        <v>-1.01E-2</v>
      </c>
      <c r="MS309" s="543">
        <v>-1.0200000000000001E-2</v>
      </c>
      <c r="MT309" s="539">
        <v>-1.3299999999999999E-2</v>
      </c>
      <c r="MU309" s="544">
        <v>-8.3000000000000001E-3</v>
      </c>
      <c r="MV309" s="545">
        <v>-9.9000000000000008E-3</v>
      </c>
      <c r="MW309" s="539">
        <v>-8.0999999999999996E-3</v>
      </c>
      <c r="MX309" s="542">
        <v>-1.7600000000000001E-2</v>
      </c>
      <c r="MY309" s="546">
        <v>-1.6799999999999999E-2</v>
      </c>
      <c r="MZ309" s="547">
        <v>-5.4999999999999997E-3</v>
      </c>
      <c r="NA309" s="540">
        <v>-3.15E-2</v>
      </c>
      <c r="NB309" s="541">
        <v>-1.95E-2</v>
      </c>
      <c r="NC309" s="22">
        <v>-1.8499999999999999E-2</v>
      </c>
      <c r="ND309" s="83">
        <v>-1.3899999999999999E-2</v>
      </c>
      <c r="NE309" s="541">
        <v>-8.8999999999999999E-3</v>
      </c>
      <c r="NF309" s="548">
        <v>-1.61E-2</v>
      </c>
      <c r="NG309" s="549">
        <v>-2.1299999999999999E-2</v>
      </c>
      <c r="NH309" s="550">
        <v>-1.7899999999999999E-2</v>
      </c>
      <c r="NI309" s="551">
        <v>-2.1399999999999999E-2</v>
      </c>
      <c r="NJ309" s="552">
        <v>-1.49E-2</v>
      </c>
      <c r="NK309" s="550">
        <v>-2.29E-2</v>
      </c>
      <c r="NL309" s="548">
        <v>-1.2E-2</v>
      </c>
      <c r="NM309" s="553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531" t="s">
        <v>152</v>
      </c>
      <c r="KL328" s="532"/>
      <c r="KM328" s="532"/>
      <c r="KN328" s="532"/>
      <c r="KO328" s="532"/>
      <c r="KP328" s="532"/>
      <c r="KQ328" s="532"/>
      <c r="KR328" s="533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531" t="s">
        <v>153</v>
      </c>
      <c r="KL329" s="532"/>
      <c r="KM329" s="532"/>
      <c r="KN329" s="532"/>
      <c r="KO329" s="532"/>
      <c r="KP329" s="532"/>
      <c r="KQ329" s="532"/>
      <c r="KR329" s="533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531" t="s">
        <v>150</v>
      </c>
      <c r="KL330" s="532"/>
      <c r="KM330" s="532"/>
      <c r="KN330" s="532"/>
      <c r="KO330" s="532"/>
      <c r="KP330" s="532"/>
      <c r="KQ330" s="532"/>
      <c r="KR330" s="533"/>
    </row>
    <row r="331" spans="19:384" ht="15.75" thickBot="1" x14ac:dyDescent="0.3">
      <c r="KK331" s="531" t="s">
        <v>147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CS332" t="s">
        <v>62</v>
      </c>
      <c r="KK332" s="531" t="s">
        <v>148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D333" t="s">
        <v>62</v>
      </c>
      <c r="CP333" t="s">
        <v>62</v>
      </c>
      <c r="KK333" s="531" t="s">
        <v>149</v>
      </c>
      <c r="KL333" s="532"/>
      <c r="KM333" s="532"/>
      <c r="KN333" s="532"/>
      <c r="KO333" s="532"/>
      <c r="KP333" s="532"/>
      <c r="KQ333" s="532"/>
      <c r="KR333" s="533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531" t="s">
        <v>152</v>
      </c>
      <c r="LN337" s="532"/>
      <c r="LO337" s="532"/>
      <c r="LP337" s="532"/>
      <c r="LQ337" s="532"/>
      <c r="LR337" s="532"/>
      <c r="LS337" s="532"/>
      <c r="LT337" s="533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31" t="s">
        <v>153</v>
      </c>
      <c r="LN338" s="532"/>
      <c r="LO338" s="532"/>
      <c r="LP338" s="532"/>
      <c r="LQ338" s="532"/>
      <c r="LR338" s="532"/>
      <c r="LS338" s="532"/>
      <c r="LT338" s="533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31" t="s">
        <v>150</v>
      </c>
      <c r="LN339" s="532"/>
      <c r="LO339" s="532"/>
      <c r="LP339" s="532"/>
      <c r="LQ339" s="532"/>
      <c r="LR339" s="532"/>
      <c r="LS339" s="532"/>
      <c r="LT339" s="533"/>
    </row>
    <row r="340" spans="1:378" ht="15.75" thickBot="1" x14ac:dyDescent="0.3">
      <c r="LM340" s="531" t="s">
        <v>151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CR341" t="s">
        <v>62</v>
      </c>
      <c r="JZ341" t="s">
        <v>62</v>
      </c>
      <c r="LM341" s="531" t="s">
        <v>148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LM342" s="531"/>
      <c r="LN342" s="532"/>
      <c r="LO342" s="532"/>
      <c r="LP342" s="532"/>
      <c r="LQ342" s="532"/>
      <c r="LR342" s="532"/>
      <c r="LS342" s="532"/>
      <c r="LT342" s="533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31" t="s">
        <v>159</v>
      </c>
      <c r="MH463" s="532"/>
      <c r="MI463" s="532"/>
      <c r="MJ463" s="532"/>
      <c r="MK463" s="533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2019-06-20T22:00:34Z</dcterms:modified>
</cp:coreProperties>
</file>